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fileSharing readOnlyRecommended="1"/>
  <workbookPr codeName="ThisWorkbook"/>
  <mc:AlternateContent xmlns:mc="http://schemas.openxmlformats.org/markup-compatibility/2006">
    <mc:Choice Requires="x15">
      <x15ac:absPath xmlns:x15ac="http://schemas.microsoft.com/office/spreadsheetml/2010/11/ac" url="C:\Working\RT700\Reference\Data_Sheet\Reference\B0\"/>
    </mc:Choice>
  </mc:AlternateContent>
  <xr:revisionPtr revIDLastSave="0" documentId="8_{37B515B5-AD89-4BC6-B9D9-078008219C12}" xr6:coauthVersionLast="47" xr6:coauthVersionMax="47" xr10:uidLastSave="{00000000-0000-0000-0000-000000000000}"/>
  <bookViews>
    <workbookView xWindow="28680" yWindow="-120" windowWidth="29040" windowHeight="15720" firstSheet="3" activeTab="3" xr2:uid="{00000000-000D-0000-FFFF-FFFF00000000}"/>
  </bookViews>
  <sheets>
    <sheet name="RT700 PinMux v0.95" sheetId="82" state="hidden" r:id="rId1"/>
    <sheet name="RT700 PinMux v0.94" sheetId="76" state="hidden" r:id="rId2"/>
    <sheet name="v0.94 vs v0.95" sheetId="83" state="hidden" r:id="rId3"/>
    <sheet name="256WLCSP" sheetId="80" r:id="rId4"/>
    <sheet name="256WLCSP_ALT" sheetId="95" state="hidden" r:id="rId5"/>
    <sheet name="324FOWLP" sheetId="96" r:id="rId6"/>
    <sheet name="361MAPBGA" sheetId="103" r:id="rId7"/>
  </sheets>
  <externalReferences>
    <externalReference r:id="rId8"/>
    <externalReference r:id="rId9"/>
  </externalReferences>
  <definedNames>
    <definedName name="_xlnm._FilterDatabase" localSheetId="5" hidden="1">'324FOWLP'!$AB$1:$AC$325</definedName>
    <definedName name="_xlnm._FilterDatabase" localSheetId="6" hidden="1">'361MAPBGA'!$G$30:$G$656</definedName>
    <definedName name="_xlnm._FilterDatabase" localSheetId="1" hidden="1">'RT700 PinMux v0.94'!$B$7:$AE$297</definedName>
    <definedName name="_xlnm._FilterDatabase" localSheetId="0" hidden="1">'RT700 PinMux v0.95'!$B$7:$AE$297</definedName>
    <definedName name="_xlnm._FilterDatabase" localSheetId="2" hidden="1">'v0.94 vs v0.95'!$B$7:$AE$297</definedName>
    <definedName name="CUST_LOOKUP" localSheetId="0">#REF!</definedName>
    <definedName name="CUST_LOOKUP" localSheetId="2">#REF!</definedName>
    <definedName name="CUST_LOOKUP">#REF!</definedName>
    <definedName name="CUSTNAME_TO_NETNAME" localSheetId="0">#REF!</definedName>
    <definedName name="CUSTNAME_TO_NETNAME" localSheetId="2">#REF!</definedName>
    <definedName name="CUSTNAME_TO_NETNAME">#REF!</definedName>
    <definedName name="Directions">[1]Extras!$A$2:$A$5</definedName>
    <definedName name="FirstOccur" localSheetId="1">#REF!</definedName>
    <definedName name="FirstOccur" localSheetId="0">#REF!</definedName>
    <definedName name="FirstOccur" localSheetId="2">#REF!</definedName>
    <definedName name="FirstOccur">#REF!</definedName>
    <definedName name="Functional_Categories">#REF!</definedName>
    <definedName name="NETLIST">#REF!</definedName>
    <definedName name="NETNAME_LOOKUP">#REF!</definedName>
    <definedName name="PINMUX" localSheetId="1">'RT700 PinMux v0.94'!$L$7:$AD$296</definedName>
    <definedName name="PINMUX" localSheetId="0">'RT700 PinMux v0.95'!$L$7:$AD$296</definedName>
    <definedName name="PINMUX" localSheetId="2">'v0.94 vs v0.95'!$L$7:$AD$296</definedName>
    <definedName name="PINMUX">#REF!</definedName>
    <definedName name="PreTrigVals">[2]lookup!$A$2:$A$4</definedName>
    <definedName name="_xlnm.Print_Area" localSheetId="1">'RT700 PinMux v0.94'!$A$1:$AD$297</definedName>
    <definedName name="_xlnm.Print_Area" localSheetId="0">'RT700 PinMux v0.95'!$A$1:$AD$297</definedName>
    <definedName name="_xlnm.Print_Area" localSheetId="2">'v0.94 vs v0.95'!$A$1:$AD$297</definedName>
    <definedName name="_xlnm.Print_Titles" localSheetId="1">'RT700 PinMux v0.94'!$7:$7</definedName>
    <definedName name="_xlnm.Print_Titles" localSheetId="0">'RT700 PinMux v0.95'!$7:$7</definedName>
    <definedName name="_xlnm.Print_Titles" localSheetId="2">'v0.94 vs v0.95'!$7:$7</definedName>
    <definedName name="TriggerInputs">[2]Groupings!$B$3:$B$9</definedName>
    <definedName name="TriggerOutputs">[2]Groupings!$D$3:$D$9</definedName>
    <definedName name="VDD_VSS_LOOKU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2" i="96" l="1"/>
  <c r="Z2" i="96" s="1"/>
  <c r="AC2" i="96" s="1" a="1"/>
  <c r="AC2" i="96" s="1"/>
  <c r="Y3" i="96"/>
  <c r="AA3" i="96" s="1"/>
  <c r="Z3" i="96" s="1"/>
  <c r="AC3" i="96" s="1" a="1"/>
  <c r="AC3" i="96" s="1"/>
  <c r="B3" i="95"/>
  <c r="D3" i="95"/>
  <c r="E3" i="95"/>
  <c r="F3" i="95"/>
  <c r="AA16" i="95" s="1"/>
  <c r="G3" i="95"/>
  <c r="AB16" i="95" s="1"/>
  <c r="H3" i="95"/>
  <c r="AC16" i="95" s="1"/>
  <c r="I3" i="95"/>
  <c r="AD16" i="95" s="1"/>
  <c r="J3" i="95"/>
  <c r="AE16" i="95" s="1"/>
  <c r="K3" i="95"/>
  <c r="L3" i="95"/>
  <c r="N3" i="95"/>
  <c r="O3" i="95"/>
  <c r="AJ16" i="95" s="1"/>
  <c r="P3" i="95"/>
  <c r="AK16" i="95" s="1"/>
  <c r="Q3" i="95"/>
  <c r="AL16" i="95" s="1"/>
  <c r="B4" i="95"/>
  <c r="W15" i="95" s="1"/>
  <c r="C4" i="95"/>
  <c r="X15" i="95" s="1"/>
  <c r="D4" i="95"/>
  <c r="F4" i="95"/>
  <c r="G4" i="95"/>
  <c r="AB15" i="95" s="1"/>
  <c r="H4" i="95"/>
  <c r="AC15" i="95" s="1"/>
  <c r="I4" i="95"/>
  <c r="AD15" i="95" s="1"/>
  <c r="J4" i="95"/>
  <c r="AE15" i="95" s="1"/>
  <c r="K4" i="95"/>
  <c r="AF15" i="95" s="1"/>
  <c r="L4" i="95"/>
  <c r="AG15" i="95" s="1"/>
  <c r="M4" i="95"/>
  <c r="O4" i="95"/>
  <c r="P4" i="95"/>
  <c r="AK15" i="95" s="1"/>
  <c r="Q4" i="95"/>
  <c r="AL15" i="95" s="1"/>
  <c r="C5" i="95"/>
  <c r="X14" i="95" s="1"/>
  <c r="D5" i="95"/>
  <c r="Y14" i="95" s="1"/>
  <c r="E5" i="95"/>
  <c r="Z14" i="95" s="1"/>
  <c r="G5" i="95"/>
  <c r="AB14" i="95" s="1"/>
  <c r="I5" i="95"/>
  <c r="AD14" i="95" s="1"/>
  <c r="J5" i="95"/>
  <c r="K5" i="95"/>
  <c r="M5" i="95"/>
  <c r="N5" i="95"/>
  <c r="AI14" i="95" s="1"/>
  <c r="O5" i="95"/>
  <c r="AJ14" i="95" s="1"/>
  <c r="D6" i="95"/>
  <c r="Y13" i="95" s="1"/>
  <c r="E6" i="95"/>
  <c r="Z13" i="95" s="1"/>
  <c r="F6" i="95"/>
  <c r="G6" i="95"/>
  <c r="I6" i="95"/>
  <c r="AD13" i="95" s="1"/>
  <c r="J6" i="95"/>
  <c r="AE13" i="95" s="1"/>
  <c r="K6" i="95"/>
  <c r="AF13" i="95" s="1"/>
  <c r="L6" i="95"/>
  <c r="AG13" i="95" s="1"/>
  <c r="M6" i="95"/>
  <c r="AH13" i="95" s="1"/>
  <c r="O6" i="95"/>
  <c r="AJ13" i="95" s="1"/>
  <c r="P6" i="95"/>
  <c r="Q6" i="95"/>
  <c r="AL13" i="95" s="1"/>
  <c r="B7" i="95"/>
  <c r="C7" i="95"/>
  <c r="X12" i="95" s="1"/>
  <c r="D7" i="95"/>
  <c r="Y12" i="95" s="1"/>
  <c r="F7" i="95"/>
  <c r="AA12" i="95" s="1"/>
  <c r="G7" i="95"/>
  <c r="AB12" i="95" s="1"/>
  <c r="H7" i="95"/>
  <c r="AC12" i="95" s="1"/>
  <c r="I7" i="95"/>
  <c r="AD12" i="95" s="1"/>
  <c r="J7" i="95"/>
  <c r="K7" i="95"/>
  <c r="AF12" i="95" s="1"/>
  <c r="L7" i="95"/>
  <c r="AG12" i="95" s="1"/>
  <c r="M7" i="95"/>
  <c r="AH12" i="95" s="1"/>
  <c r="N7" i="95"/>
  <c r="AI12" i="95" s="1"/>
  <c r="O7" i="95"/>
  <c r="AJ12" i="95" s="1"/>
  <c r="P7" i="95"/>
  <c r="AK12" i="95" s="1"/>
  <c r="Q7" i="95"/>
  <c r="AL12" i="95" s="1"/>
  <c r="C8" i="95"/>
  <c r="D8" i="95"/>
  <c r="Y11" i="95" s="1"/>
  <c r="E8" i="95"/>
  <c r="Z11" i="95" s="1"/>
  <c r="F8" i="95"/>
  <c r="AA11" i="95" s="1"/>
  <c r="G8" i="95"/>
  <c r="AB11" i="95" s="1"/>
  <c r="H8" i="95"/>
  <c r="AC11" i="95" s="1"/>
  <c r="I8" i="95"/>
  <c r="AD11" i="95" s="1"/>
  <c r="J8" i="95"/>
  <c r="K8" i="95"/>
  <c r="O8" i="95"/>
  <c r="P8" i="95"/>
  <c r="Q8" i="95"/>
  <c r="AL11" i="95" s="1"/>
  <c r="B9" i="95"/>
  <c r="W10" i="95" s="1"/>
  <c r="C9" i="95"/>
  <c r="X10" i="95" s="1"/>
  <c r="D9" i="95"/>
  <c r="Y10" i="95" s="1"/>
  <c r="E9" i="95"/>
  <c r="F9" i="95"/>
  <c r="G9" i="95"/>
  <c r="H9" i="95"/>
  <c r="AC10" i="95" s="1"/>
  <c r="I9" i="95"/>
  <c r="AD10" i="95" s="1"/>
  <c r="L9" i="95"/>
  <c r="AG10" i="95" s="1"/>
  <c r="M9" i="95"/>
  <c r="AH10" i="95" s="1"/>
  <c r="N9" i="95"/>
  <c r="AI10" i="95" s="1"/>
  <c r="O9" i="95"/>
  <c r="Q9" i="95"/>
  <c r="AL10" i="95" s="1"/>
  <c r="D10" i="95"/>
  <c r="Y9" i="95" s="1"/>
  <c r="E10" i="95"/>
  <c r="Z9" i="95" s="1"/>
  <c r="F10" i="95"/>
  <c r="AA9" i="95" s="1"/>
  <c r="G10" i="95"/>
  <c r="AB9" i="95" s="1"/>
  <c r="I10" i="95"/>
  <c r="AD9" i="95" s="1"/>
  <c r="J10" i="95"/>
  <c r="AE9" i="95" s="1"/>
  <c r="K10" i="95"/>
  <c r="L10" i="95"/>
  <c r="M10" i="95"/>
  <c r="N10" i="95"/>
  <c r="AI9" i="95" s="1"/>
  <c r="O10" i="95"/>
  <c r="AJ9" i="95" s="1"/>
  <c r="P10" i="95"/>
  <c r="AK9" i="95" s="1"/>
  <c r="Q10" i="95"/>
  <c r="AL9" i="95" s="1"/>
  <c r="B11" i="95"/>
  <c r="W8" i="95" s="1"/>
  <c r="C11" i="95"/>
  <c r="D11" i="95"/>
  <c r="H11" i="95"/>
  <c r="AC8" i="95" s="1"/>
  <c r="I11" i="95"/>
  <c r="AD8" i="95" s="1"/>
  <c r="J11" i="95"/>
  <c r="AE8" i="95" s="1"/>
  <c r="K11" i="95"/>
  <c r="AF8" i="95" s="1"/>
  <c r="L11" i="95"/>
  <c r="AG8" i="95" s="1"/>
  <c r="M11" i="95"/>
  <c r="AH8" i="95" s="1"/>
  <c r="N11" i="95"/>
  <c r="O11" i="95"/>
  <c r="P11" i="95"/>
  <c r="Q11" i="95"/>
  <c r="AL8" i="95" s="1"/>
  <c r="C12" i="95"/>
  <c r="X7" i="95" s="1"/>
  <c r="D12" i="95"/>
  <c r="Y7" i="95" s="1"/>
  <c r="E12" i="95"/>
  <c r="Z7" i="95" s="1"/>
  <c r="F12" i="95"/>
  <c r="AA7" i="95" s="1"/>
  <c r="G12" i="95"/>
  <c r="H12" i="95"/>
  <c r="I12" i="95"/>
  <c r="AD7" i="95" s="1"/>
  <c r="J12" i="95"/>
  <c r="AE7" i="95" s="1"/>
  <c r="K12" i="95"/>
  <c r="AF7" i="95" s="1"/>
  <c r="L12" i="95"/>
  <c r="AG7" i="95" s="1"/>
  <c r="M12" i="95"/>
  <c r="AH7" i="95" s="1"/>
  <c r="O12" i="95"/>
  <c r="AJ7" i="95" s="1"/>
  <c r="P12" i="95"/>
  <c r="Q12" i="95"/>
  <c r="AL7" i="95" s="1"/>
  <c r="B13" i="95"/>
  <c r="W6" i="95" s="1"/>
  <c r="C13" i="95"/>
  <c r="X6" i="95" s="1"/>
  <c r="D13" i="95"/>
  <c r="Y6" i="95" s="1"/>
  <c r="F13" i="95"/>
  <c r="AA6" i="95" s="1"/>
  <c r="G13" i="95"/>
  <c r="AB6" i="95" s="1"/>
  <c r="H13" i="95"/>
  <c r="AC6" i="95" s="1"/>
  <c r="I13" i="95"/>
  <c r="AD6" i="95" s="1"/>
  <c r="J13" i="95"/>
  <c r="L13" i="95"/>
  <c r="M13" i="95"/>
  <c r="AH6" i="95" s="1"/>
  <c r="N13" i="95"/>
  <c r="AI6" i="95" s="1"/>
  <c r="O13" i="95"/>
  <c r="AJ6" i="95" s="1"/>
  <c r="Q13" i="95"/>
  <c r="AL6" i="95" s="1"/>
  <c r="D14" i="95"/>
  <c r="Y5" i="95" s="1"/>
  <c r="E14" i="95"/>
  <c r="F14" i="95"/>
  <c r="H14" i="95"/>
  <c r="I14" i="95"/>
  <c r="AD5" i="95" s="1"/>
  <c r="J14" i="95"/>
  <c r="L14" i="95"/>
  <c r="AG5" i="95" s="1"/>
  <c r="N14" i="95"/>
  <c r="AI5" i="95" s="1"/>
  <c r="O14" i="95"/>
  <c r="AJ5" i="95" s="1"/>
  <c r="P14" i="95"/>
  <c r="Q14" i="95"/>
  <c r="AL5" i="95" s="1"/>
  <c r="B15" i="95"/>
  <c r="W4" i="95" s="1"/>
  <c r="C15" i="95"/>
  <c r="X4" i="95" s="1"/>
  <c r="D15" i="95"/>
  <c r="Y4" i="95" s="1"/>
  <c r="E15" i="95"/>
  <c r="Z4" i="95" s="1"/>
  <c r="F15" i="95"/>
  <c r="AA4" i="95" s="1"/>
  <c r="G15" i="95"/>
  <c r="AB4" i="95" s="1"/>
  <c r="H15" i="95"/>
  <c r="I15" i="95"/>
  <c r="AD4" i="95" s="1"/>
  <c r="J15" i="95"/>
  <c r="AE4" i="95" s="1"/>
  <c r="K15" i="95"/>
  <c r="AF4" i="95" s="1"/>
  <c r="L15" i="95"/>
  <c r="AG4" i="95" s="1"/>
  <c r="M15" i="95"/>
  <c r="AH4" i="95" s="1"/>
  <c r="N15" i="95"/>
  <c r="AI4" i="95" s="1"/>
  <c r="O15" i="95"/>
  <c r="AJ4" i="95" s="1"/>
  <c r="P15" i="95"/>
  <c r="AK4" i="95" s="1"/>
  <c r="Q15" i="95"/>
  <c r="AL4" i="95" s="1"/>
  <c r="B16" i="95"/>
  <c r="C16" i="95"/>
  <c r="X3" i="95" s="1"/>
  <c r="D16" i="95"/>
  <c r="Y3" i="95" s="1"/>
  <c r="E16" i="95"/>
  <c r="Z3" i="95" s="1"/>
  <c r="G16" i="95"/>
  <c r="AB3" i="95" s="1"/>
  <c r="H16" i="95"/>
  <c r="AC3" i="95" s="1"/>
  <c r="I16" i="95"/>
  <c r="AD3" i="95" s="1"/>
  <c r="K16" i="95"/>
  <c r="L16" i="95"/>
  <c r="AG3" i="95" s="1"/>
  <c r="O16" i="95"/>
  <c r="AJ3" i="95" s="1"/>
  <c r="Q16" i="95"/>
  <c r="AL3" i="95" s="1"/>
  <c r="D17" i="95"/>
  <c r="Y2" i="95" s="1"/>
  <c r="E17" i="95"/>
  <c r="Z2" i="95" s="1"/>
  <c r="F17" i="95"/>
  <c r="AA2" i="95" s="1"/>
  <c r="G17" i="95"/>
  <c r="AB2" i="95" s="1"/>
  <c r="I17" i="95"/>
  <c r="AD2" i="95" s="1"/>
  <c r="K17" i="95"/>
  <c r="L17" i="95"/>
  <c r="AG2" i="95" s="1"/>
  <c r="M17" i="95"/>
  <c r="AH2" i="95" s="1"/>
  <c r="O17" i="95"/>
  <c r="AJ2" i="95" s="1"/>
  <c r="P17" i="95"/>
  <c r="AK2" i="95" s="1"/>
  <c r="Q17" i="95"/>
  <c r="AL2" i="95" s="1"/>
  <c r="C2" i="95"/>
  <c r="D2" i="95"/>
  <c r="E2" i="95"/>
  <c r="H2" i="95"/>
  <c r="I2" i="95"/>
  <c r="J2" i="95"/>
  <c r="L2" i="95"/>
  <c r="N2" i="95"/>
  <c r="P2" i="95"/>
  <c r="B2" i="95"/>
  <c r="W17" i="95" s="1"/>
  <c r="AF2" i="95"/>
  <c r="W3" i="95"/>
  <c r="AG6" i="95"/>
  <c r="AE5" i="95"/>
  <c r="M2" i="95"/>
  <c r="Q5" i="95"/>
  <c r="AL14" i="95" s="1"/>
  <c r="C6" i="95"/>
  <c r="X13" i="95" s="1"/>
  <c r="M16" i="95"/>
  <c r="AH3" i="95" s="1"/>
  <c r="J16" i="95"/>
  <c r="AE3" i="95" s="1"/>
  <c r="G2" i="95"/>
  <c r="E4" i="95"/>
  <c r="Z15" i="95" s="1"/>
  <c r="AI16" i="95"/>
  <c r="AG16" i="95"/>
  <c r="AF16" i="95"/>
  <c r="Z16" i="95"/>
  <c r="Y16" i="95"/>
  <c r="W16" i="95"/>
  <c r="AJ15" i="95"/>
  <c r="AH15" i="95"/>
  <c r="AA15" i="95"/>
  <c r="Y15" i="95"/>
  <c r="AH14" i="95"/>
  <c r="AF14" i="95"/>
  <c r="AE14" i="95"/>
  <c r="AK13" i="95"/>
  <c r="AB13" i="95"/>
  <c r="AA13" i="95"/>
  <c r="AE12" i="95"/>
  <c r="W12" i="95"/>
  <c r="AK11" i="95"/>
  <c r="AJ11" i="95"/>
  <c r="AF11" i="95"/>
  <c r="AE11" i="95"/>
  <c r="X11" i="95"/>
  <c r="AJ10" i="95"/>
  <c r="AB10" i="95"/>
  <c r="AA10" i="95"/>
  <c r="Z10" i="95"/>
  <c r="AH9" i="95"/>
  <c r="AG9" i="95"/>
  <c r="AF9" i="95"/>
  <c r="AK8" i="95"/>
  <c r="AJ8" i="95"/>
  <c r="AI8" i="95"/>
  <c r="Y8" i="95"/>
  <c r="X8" i="95"/>
  <c r="AK7" i="95"/>
  <c r="AC7" i="95"/>
  <c r="AB7" i="95"/>
  <c r="AE6" i="95"/>
  <c r="AK5" i="95"/>
  <c r="AC5" i="95"/>
  <c r="AA5" i="95"/>
  <c r="Z5" i="95"/>
  <c r="AC4" i="95"/>
  <c r="AF3" i="95"/>
  <c r="AB3" i="96" l="1"/>
  <c r="AD3" i="96"/>
  <c r="Y4" i="96"/>
  <c r="AB2" i="96"/>
  <c r="AD2" i="96"/>
  <c r="Q2" i="95"/>
  <c r="H17" i="95"/>
  <c r="AC2" i="95" s="1"/>
  <c r="P16" i="95"/>
  <c r="AK3" i="95" s="1"/>
  <c r="P13" i="95"/>
  <c r="AK6" i="95" s="1"/>
  <c r="H10" i="95"/>
  <c r="AC9" i="95" s="1"/>
  <c r="P9" i="95"/>
  <c r="AK10" i="95" s="1"/>
  <c r="H6" i="95"/>
  <c r="AC13" i="95" s="1"/>
  <c r="P5" i="95"/>
  <c r="AK14" i="95" s="1"/>
  <c r="H5" i="95"/>
  <c r="AC14" i="95" s="1"/>
  <c r="G14" i="95"/>
  <c r="AB5" i="95" s="1"/>
  <c r="G11" i="95"/>
  <c r="AB8" i="95" s="1"/>
  <c r="O2" i="95"/>
  <c r="N17" i="95"/>
  <c r="AI2" i="95" s="1"/>
  <c r="N16" i="95"/>
  <c r="AI3" i="95" s="1"/>
  <c r="F16" i="95"/>
  <c r="AA3" i="95" s="1"/>
  <c r="N12" i="95"/>
  <c r="AI7" i="95" s="1"/>
  <c r="F11" i="95"/>
  <c r="AA8" i="95" s="1"/>
  <c r="N8" i="95"/>
  <c r="AI11" i="95" s="1"/>
  <c r="N6" i="95"/>
  <c r="AI13" i="95" s="1"/>
  <c r="F5" i="95"/>
  <c r="AA14" i="95" s="1"/>
  <c r="N4" i="95"/>
  <c r="AI15" i="95" s="1"/>
  <c r="M14" i="95"/>
  <c r="AH5" i="95" s="1"/>
  <c r="E13" i="95"/>
  <c r="Z6" i="95" s="1"/>
  <c r="E11" i="95"/>
  <c r="Z8" i="95" s="1"/>
  <c r="M8" i="95"/>
  <c r="AH11" i="95" s="1"/>
  <c r="E7" i="95"/>
  <c r="Z12" i="95" s="1"/>
  <c r="M3" i="95"/>
  <c r="AH16" i="95" s="1"/>
  <c r="L8" i="95"/>
  <c r="AG11" i="95" s="1"/>
  <c r="L5" i="95"/>
  <c r="AG14" i="95" s="1"/>
  <c r="C17" i="95"/>
  <c r="X2" i="95" s="1"/>
  <c r="K14" i="95"/>
  <c r="AF5" i="95" s="1"/>
  <c r="C14" i="95"/>
  <c r="X5" i="95" s="1"/>
  <c r="K13" i="95"/>
  <c r="AF6" i="95" s="1"/>
  <c r="C10" i="95"/>
  <c r="X9" i="95" s="1"/>
  <c r="K9" i="95"/>
  <c r="AF10" i="95" s="1"/>
  <c r="C3" i="95"/>
  <c r="X16" i="95" s="1"/>
  <c r="K2" i="95"/>
  <c r="J17" i="95"/>
  <c r="AE2" i="95" s="1"/>
  <c r="B17" i="95"/>
  <c r="W2" i="95" s="1"/>
  <c r="B14" i="95"/>
  <c r="W5" i="95" s="1"/>
  <c r="B12" i="95"/>
  <c r="W7" i="95" s="1"/>
  <c r="B10" i="95"/>
  <c r="W9" i="95" s="1"/>
  <c r="J9" i="95"/>
  <c r="AE10" i="95" s="1"/>
  <c r="B8" i="95"/>
  <c r="W11" i="95" s="1"/>
  <c r="B6" i="95"/>
  <c r="W13" i="95" s="1"/>
  <c r="X17" i="95"/>
  <c r="Y17" i="95"/>
  <c r="AA4" i="96" l="1"/>
  <c r="Z4" i="96" s="1"/>
  <c r="AC4" i="96" s="1" a="1"/>
  <c r="AC4" i="96" s="1"/>
  <c r="Y5" i="96"/>
  <c r="F2" i="95"/>
  <c r="B5" i="95"/>
  <c r="W14" i="95" s="1"/>
  <c r="Z17" i="95"/>
  <c r="Y6" i="96" l="1"/>
  <c r="AA5" i="96"/>
  <c r="Z5" i="96" s="1"/>
  <c r="AC5" i="96" s="1" a="1"/>
  <c r="AC5" i="96" s="1"/>
  <c r="AB4" i="96"/>
  <c r="AD4" i="96"/>
  <c r="AA17" i="95"/>
  <c r="Y7" i="96" l="1"/>
  <c r="AA6" i="96"/>
  <c r="Z6" i="96" s="1"/>
  <c r="AC6" i="96" s="1" a="1"/>
  <c r="AC6" i="96" s="1"/>
  <c r="AB5" i="96"/>
  <c r="AD5" i="96"/>
  <c r="AB17" i="95"/>
  <c r="Y8" i="96" l="1"/>
  <c r="AA7" i="96"/>
  <c r="Z7" i="96" s="1"/>
  <c r="AC7" i="96" s="1" a="1"/>
  <c r="AC7" i="96" s="1"/>
  <c r="AB6" i="96"/>
  <c r="AD6" i="96"/>
  <c r="AC17" i="95"/>
  <c r="C261" i="83"/>
  <c r="C260" i="83"/>
  <c r="C259" i="83"/>
  <c r="C258" i="83"/>
  <c r="C257" i="83"/>
  <c r="C256" i="83"/>
  <c r="C255" i="83"/>
  <c r="C254" i="83"/>
  <c r="C253" i="83"/>
  <c r="C252" i="83"/>
  <c r="C251" i="83"/>
  <c r="C250" i="83"/>
  <c r="C249" i="83"/>
  <c r="C247" i="83"/>
  <c r="C246" i="83"/>
  <c r="C245" i="83"/>
  <c r="C244" i="83"/>
  <c r="C243" i="83"/>
  <c r="C242" i="83"/>
  <c r="C241" i="83"/>
  <c r="C240" i="83"/>
  <c r="C239" i="83"/>
  <c r="C238" i="83"/>
  <c r="C235" i="83"/>
  <c r="C234" i="83"/>
  <c r="C233" i="83"/>
  <c r="C232" i="83"/>
  <c r="C231" i="83"/>
  <c r="C230" i="83"/>
  <c r="C229" i="83"/>
  <c r="C228" i="83"/>
  <c r="C227" i="83"/>
  <c r="C226" i="83"/>
  <c r="C225" i="83"/>
  <c r="C224" i="83"/>
  <c r="C223" i="83"/>
  <c r="C222" i="83"/>
  <c r="C221" i="83"/>
  <c r="C220" i="83"/>
  <c r="C219" i="83"/>
  <c r="C218" i="83"/>
  <c r="C216" i="83"/>
  <c r="C215" i="83"/>
  <c r="C214" i="83"/>
  <c r="C213" i="83"/>
  <c r="C212" i="83"/>
  <c r="C211" i="83"/>
  <c r="C210" i="83"/>
  <c r="C209" i="83"/>
  <c r="C208" i="83"/>
  <c r="C207" i="83"/>
  <c r="C206" i="83"/>
  <c r="C205" i="83"/>
  <c r="C204" i="83"/>
  <c r="C203" i="83"/>
  <c r="C202" i="83"/>
  <c r="C201" i="83"/>
  <c r="C200" i="83"/>
  <c r="C199" i="83"/>
  <c r="C198" i="83"/>
  <c r="C197" i="83"/>
  <c r="C196" i="83"/>
  <c r="C195" i="83"/>
  <c r="C194" i="83"/>
  <c r="C193" i="83"/>
  <c r="C192" i="83"/>
  <c r="C191" i="83"/>
  <c r="C190" i="83"/>
  <c r="C189" i="83"/>
  <c r="C188" i="83"/>
  <c r="C187" i="83"/>
  <c r="C186" i="83"/>
  <c r="C185" i="83"/>
  <c r="C184" i="83"/>
  <c r="C183" i="83"/>
  <c r="C182" i="83"/>
  <c r="C179" i="83"/>
  <c r="C178" i="83"/>
  <c r="C177" i="83"/>
  <c r="C176" i="83"/>
  <c r="C175" i="83"/>
  <c r="C174" i="83"/>
  <c r="C173" i="83"/>
  <c r="C172" i="83"/>
  <c r="C171" i="83"/>
  <c r="C170" i="83"/>
  <c r="C169" i="83"/>
  <c r="C168" i="83"/>
  <c r="C167" i="83"/>
  <c r="C166" i="83"/>
  <c r="C165" i="83"/>
  <c r="C164" i="83"/>
  <c r="C163" i="83"/>
  <c r="C162" i="83"/>
  <c r="C161" i="83"/>
  <c r="C160" i="83"/>
  <c r="C159" i="83"/>
  <c r="C158" i="83"/>
  <c r="C157" i="83"/>
  <c r="C156" i="83"/>
  <c r="C155" i="83"/>
  <c r="C154" i="83"/>
  <c r="C152" i="83"/>
  <c r="C151" i="83"/>
  <c r="C150" i="83"/>
  <c r="C149" i="83"/>
  <c r="C148" i="83"/>
  <c r="C147" i="83"/>
  <c r="C146" i="83"/>
  <c r="C145" i="83"/>
  <c r="C144" i="83"/>
  <c r="C143" i="83"/>
  <c r="C142" i="83"/>
  <c r="C141" i="83"/>
  <c r="C140" i="83"/>
  <c r="C137" i="83"/>
  <c r="C136" i="83"/>
  <c r="C135" i="83"/>
  <c r="C134" i="83"/>
  <c r="C133" i="83"/>
  <c r="C132" i="83"/>
  <c r="C131" i="83"/>
  <c r="C130" i="83"/>
  <c r="C129" i="83"/>
  <c r="C128" i="83"/>
  <c r="C127" i="83"/>
  <c r="C126" i="83"/>
  <c r="C125" i="83"/>
  <c r="C124" i="83"/>
  <c r="C123" i="83"/>
  <c r="C122" i="83"/>
  <c r="C121" i="83"/>
  <c r="C120" i="83"/>
  <c r="C119" i="83"/>
  <c r="C118" i="83"/>
  <c r="C117" i="83"/>
  <c r="C114" i="83"/>
  <c r="C113" i="83"/>
  <c r="C112" i="83"/>
  <c r="C111" i="83"/>
  <c r="C110" i="83"/>
  <c r="C109" i="83"/>
  <c r="C108" i="83"/>
  <c r="C107" i="83"/>
  <c r="C106" i="83"/>
  <c r="C105" i="83"/>
  <c r="C104" i="83"/>
  <c r="C103" i="83"/>
  <c r="C102" i="83"/>
  <c r="C101" i="83"/>
  <c r="C100" i="83"/>
  <c r="C99" i="83"/>
  <c r="C98" i="83"/>
  <c r="C97" i="83"/>
  <c r="C96" i="83"/>
  <c r="C95" i="83"/>
  <c r="C94" i="83"/>
  <c r="C92" i="83"/>
  <c r="C91" i="83"/>
  <c r="C90" i="83"/>
  <c r="C89" i="83"/>
  <c r="C88" i="83"/>
  <c r="C87" i="83"/>
  <c r="C86" i="83"/>
  <c r="C85" i="83"/>
  <c r="C84" i="83"/>
  <c r="C83" i="83"/>
  <c r="C82" i="83"/>
  <c r="C81" i="83"/>
  <c r="C80" i="83"/>
  <c r="C79" i="83"/>
  <c r="C78" i="83"/>
  <c r="C76" i="83"/>
  <c r="C75" i="83"/>
  <c r="C74" i="83"/>
  <c r="C73" i="83"/>
  <c r="C72" i="83"/>
  <c r="C71" i="83"/>
  <c r="C70" i="83"/>
  <c r="C69" i="83"/>
  <c r="C68" i="83"/>
  <c r="C67" i="83"/>
  <c r="C66" i="83"/>
  <c r="C65" i="83"/>
  <c r="C64" i="83"/>
  <c r="C63" i="83"/>
  <c r="C62" i="83"/>
  <c r="C61" i="83"/>
  <c r="C59" i="83"/>
  <c r="C58" i="83"/>
  <c r="C57" i="83"/>
  <c r="C56" i="83"/>
  <c r="C55" i="83"/>
  <c r="C54" i="83"/>
  <c r="C53" i="83"/>
  <c r="C52" i="83"/>
  <c r="C51" i="83"/>
  <c r="C50" i="83"/>
  <c r="C49" i="83"/>
  <c r="C48" i="83"/>
  <c r="C47" i="83"/>
  <c r="C46" i="83"/>
  <c r="C45" i="83"/>
  <c r="C44" i="83"/>
  <c r="C43" i="83"/>
  <c r="C42" i="83"/>
  <c r="C41" i="83"/>
  <c r="C40" i="83"/>
  <c r="C39" i="83"/>
  <c r="C38" i="83"/>
  <c r="C37" i="83"/>
  <c r="C36" i="83"/>
  <c r="C35" i="83"/>
  <c r="C34" i="83"/>
  <c r="C33" i="83"/>
  <c r="C32" i="83"/>
  <c r="C31" i="83"/>
  <c r="C30" i="83"/>
  <c r="C29" i="83"/>
  <c r="C28" i="83"/>
  <c r="C27" i="83"/>
  <c r="C26" i="83"/>
  <c r="C25" i="83"/>
  <c r="C24" i="83"/>
  <c r="C23" i="83"/>
  <c r="C22" i="83"/>
  <c r="C21" i="83"/>
  <c r="C20" i="83"/>
  <c r="C19" i="83"/>
  <c r="C18" i="83"/>
  <c r="C17" i="83"/>
  <c r="C16" i="83"/>
  <c r="C15" i="83"/>
  <c r="C14" i="83"/>
  <c r="C13" i="83"/>
  <c r="C12" i="83"/>
  <c r="C11" i="83"/>
  <c r="C10" i="83"/>
  <c r="C9" i="83"/>
  <c r="C8" i="83"/>
  <c r="B257" i="83"/>
  <c r="B258" i="83"/>
  <c r="B259" i="83"/>
  <c r="B260" i="83"/>
  <c r="B261" i="83"/>
  <c r="B256" i="83"/>
  <c r="B254" i="83"/>
  <c r="B255" i="83"/>
  <c r="B250" i="83"/>
  <c r="B251" i="83"/>
  <c r="B252" i="83"/>
  <c r="B253" i="83"/>
  <c r="B249" i="83"/>
  <c r="B244" i="83"/>
  <c r="B245" i="83"/>
  <c r="B246" i="83"/>
  <c r="B247" i="83"/>
  <c r="B243" i="83"/>
  <c r="B239" i="83"/>
  <c r="B240" i="83"/>
  <c r="B241" i="83"/>
  <c r="B242" i="83"/>
  <c r="B238" i="83"/>
  <c r="B219" i="83"/>
  <c r="B220" i="83"/>
  <c r="B221" i="83"/>
  <c r="B222" i="83"/>
  <c r="B223" i="83"/>
  <c r="B224" i="83"/>
  <c r="B225" i="83"/>
  <c r="B226" i="83"/>
  <c r="B227" i="83"/>
  <c r="B228" i="83"/>
  <c r="B229" i="83"/>
  <c r="B230" i="83"/>
  <c r="B231" i="83"/>
  <c r="B232" i="83"/>
  <c r="B233" i="83"/>
  <c r="B234" i="83"/>
  <c r="B235" i="83"/>
  <c r="B218" i="83"/>
  <c r="B183" i="83"/>
  <c r="B184" i="83"/>
  <c r="B185" i="83"/>
  <c r="B186" i="83"/>
  <c r="B187" i="83"/>
  <c r="B188" i="83"/>
  <c r="B189" i="83"/>
  <c r="B190" i="83"/>
  <c r="B191" i="83"/>
  <c r="B192" i="83"/>
  <c r="B193" i="83"/>
  <c r="B194" i="83"/>
  <c r="B195" i="83"/>
  <c r="B196" i="83"/>
  <c r="B197" i="83"/>
  <c r="B198" i="83"/>
  <c r="B199" i="83"/>
  <c r="B200" i="83"/>
  <c r="B201" i="83"/>
  <c r="B202" i="83"/>
  <c r="B203" i="83"/>
  <c r="B204" i="83"/>
  <c r="B205" i="83"/>
  <c r="B206" i="83"/>
  <c r="B207" i="83"/>
  <c r="B208" i="83"/>
  <c r="B209" i="83"/>
  <c r="B210" i="83"/>
  <c r="B211" i="83"/>
  <c r="B212" i="83"/>
  <c r="B213" i="83"/>
  <c r="B214" i="83"/>
  <c r="B215" i="83"/>
  <c r="B216" i="83"/>
  <c r="B182" i="83"/>
  <c r="B155" i="83"/>
  <c r="B156" i="83"/>
  <c r="B157" i="83"/>
  <c r="B158" i="83"/>
  <c r="B159" i="83"/>
  <c r="B160" i="83"/>
  <c r="B161" i="83"/>
  <c r="B162" i="83"/>
  <c r="B163" i="83"/>
  <c r="B164" i="83"/>
  <c r="B165" i="83"/>
  <c r="B166" i="83"/>
  <c r="B167" i="83"/>
  <c r="B168" i="83"/>
  <c r="B169" i="83"/>
  <c r="B170" i="83"/>
  <c r="B171" i="83"/>
  <c r="B172" i="83"/>
  <c r="B173" i="83"/>
  <c r="B174" i="83"/>
  <c r="B175" i="83"/>
  <c r="B176" i="83"/>
  <c r="B177" i="83"/>
  <c r="B178" i="83"/>
  <c r="B179" i="83"/>
  <c r="B154" i="83"/>
  <c r="B141" i="83"/>
  <c r="B142" i="83"/>
  <c r="B143" i="83"/>
  <c r="B144" i="83"/>
  <c r="B145" i="83"/>
  <c r="B146" i="83"/>
  <c r="B147" i="83"/>
  <c r="B148" i="83"/>
  <c r="B149" i="83"/>
  <c r="B150" i="83"/>
  <c r="B151" i="83"/>
  <c r="B152" i="83"/>
  <c r="B140" i="83"/>
  <c r="B118" i="83"/>
  <c r="B119" i="83"/>
  <c r="B120" i="83"/>
  <c r="B121" i="83"/>
  <c r="B122" i="83"/>
  <c r="B123" i="83"/>
  <c r="B124" i="83"/>
  <c r="B125" i="83"/>
  <c r="B126" i="83"/>
  <c r="B127" i="83"/>
  <c r="B128" i="83"/>
  <c r="B129" i="83"/>
  <c r="B130" i="83"/>
  <c r="B131" i="83"/>
  <c r="B132" i="83"/>
  <c r="B133" i="83"/>
  <c r="B134" i="83"/>
  <c r="B135" i="83"/>
  <c r="B136" i="83"/>
  <c r="B137" i="83"/>
  <c r="B117" i="83"/>
  <c r="B95" i="83"/>
  <c r="B96" i="83"/>
  <c r="B97" i="83"/>
  <c r="B98" i="83"/>
  <c r="B99" i="83"/>
  <c r="B100" i="83"/>
  <c r="B101" i="83"/>
  <c r="B102" i="83"/>
  <c r="B103" i="83"/>
  <c r="B104" i="83"/>
  <c r="B105" i="83"/>
  <c r="B106" i="83"/>
  <c r="B107" i="83"/>
  <c r="B108" i="83"/>
  <c r="B109" i="83"/>
  <c r="B110" i="83"/>
  <c r="B111" i="83"/>
  <c r="B112" i="83"/>
  <c r="B113" i="83"/>
  <c r="B114" i="83"/>
  <c r="B94" i="83"/>
  <c r="B79" i="83"/>
  <c r="B80" i="83"/>
  <c r="B81" i="83"/>
  <c r="B82" i="83"/>
  <c r="B83" i="83"/>
  <c r="B84" i="83"/>
  <c r="B85" i="83"/>
  <c r="B86" i="83"/>
  <c r="B87" i="83"/>
  <c r="B88" i="83"/>
  <c r="B89" i="83"/>
  <c r="B90" i="83"/>
  <c r="B91" i="83"/>
  <c r="B92" i="83"/>
  <c r="B78" i="83"/>
  <c r="B62" i="83"/>
  <c r="B63" i="83"/>
  <c r="B64" i="83"/>
  <c r="B65" i="83"/>
  <c r="B66" i="83"/>
  <c r="B67" i="83"/>
  <c r="B68" i="83"/>
  <c r="B69" i="83"/>
  <c r="B70" i="83"/>
  <c r="B71" i="83"/>
  <c r="B72" i="83"/>
  <c r="B73" i="83"/>
  <c r="B74" i="83"/>
  <c r="B75" i="83"/>
  <c r="B76" i="83"/>
  <c r="B61" i="83"/>
  <c r="B9" i="83"/>
  <c r="B10" i="83"/>
  <c r="B11" i="83"/>
  <c r="B12" i="83"/>
  <c r="B13" i="83"/>
  <c r="B14" i="83"/>
  <c r="B15" i="83"/>
  <c r="B16" i="83"/>
  <c r="B17" i="83"/>
  <c r="B18" i="83"/>
  <c r="B19" i="83"/>
  <c r="B20" i="83"/>
  <c r="B21" i="83"/>
  <c r="B22" i="83"/>
  <c r="B23" i="83"/>
  <c r="B24" i="83"/>
  <c r="B25" i="83"/>
  <c r="B26" i="83"/>
  <c r="B27" i="83"/>
  <c r="B28" i="83"/>
  <c r="B29" i="83"/>
  <c r="B30" i="83"/>
  <c r="B31" i="83"/>
  <c r="B32" i="83"/>
  <c r="B33" i="83"/>
  <c r="B34" i="83"/>
  <c r="B35" i="83"/>
  <c r="B36" i="83"/>
  <c r="B37" i="83"/>
  <c r="B38" i="83"/>
  <c r="B39" i="83"/>
  <c r="B40" i="83"/>
  <c r="B41" i="83"/>
  <c r="B42" i="83"/>
  <c r="B43" i="83"/>
  <c r="B44" i="83"/>
  <c r="B45" i="83"/>
  <c r="B46" i="83"/>
  <c r="B47" i="83"/>
  <c r="B48" i="83"/>
  <c r="B49" i="83"/>
  <c r="B50" i="83"/>
  <c r="B51" i="83"/>
  <c r="B52" i="83"/>
  <c r="B53" i="83"/>
  <c r="B54" i="83"/>
  <c r="B55" i="83"/>
  <c r="B56" i="83"/>
  <c r="B57" i="83"/>
  <c r="B58" i="83"/>
  <c r="B59" i="83"/>
  <c r="B8" i="83"/>
  <c r="AF235" i="83"/>
  <c r="AF234" i="83"/>
  <c r="AF233" i="83"/>
  <c r="AF232" i="83"/>
  <c r="AF231" i="83"/>
  <c r="AF230" i="83"/>
  <c r="AF229" i="83"/>
  <c r="AF228" i="83"/>
  <c r="AF227" i="83"/>
  <c r="AF226" i="83"/>
  <c r="AF225" i="83"/>
  <c r="AF224" i="83"/>
  <c r="AF223" i="83"/>
  <c r="AF222" i="83"/>
  <c r="AF221" i="83"/>
  <c r="AF220" i="83"/>
  <c r="AF219" i="83"/>
  <c r="AF218" i="83"/>
  <c r="AF216" i="83"/>
  <c r="AF215" i="83"/>
  <c r="AF214" i="83"/>
  <c r="AF213" i="83"/>
  <c r="AF212" i="83"/>
  <c r="AF211" i="83"/>
  <c r="AF210" i="83"/>
  <c r="AF209" i="83"/>
  <c r="AF208" i="83"/>
  <c r="AF207" i="83"/>
  <c r="AF206" i="83"/>
  <c r="AF205" i="83"/>
  <c r="AF204" i="83"/>
  <c r="AF203" i="83"/>
  <c r="AF202" i="83"/>
  <c r="AF201" i="83"/>
  <c r="AF200" i="83"/>
  <c r="AF199" i="83"/>
  <c r="AF198" i="83"/>
  <c r="AF197" i="83"/>
  <c r="AF196" i="83"/>
  <c r="AF195" i="83"/>
  <c r="AF194" i="83"/>
  <c r="AF193" i="83"/>
  <c r="AF192" i="83"/>
  <c r="AF191" i="83"/>
  <c r="AF190" i="83"/>
  <c r="AF189" i="83"/>
  <c r="AF188" i="83"/>
  <c r="AF187" i="83"/>
  <c r="AF186" i="83"/>
  <c r="AF185" i="83"/>
  <c r="AF184" i="83"/>
  <c r="AF183" i="83"/>
  <c r="AF182" i="83"/>
  <c r="AF179" i="83"/>
  <c r="AF178" i="83"/>
  <c r="AF177" i="83"/>
  <c r="AF176" i="83"/>
  <c r="AF175" i="83"/>
  <c r="AF174" i="83"/>
  <c r="AF173" i="83"/>
  <c r="AF172" i="83"/>
  <c r="AF171" i="83"/>
  <c r="AF170" i="83"/>
  <c r="AF169" i="83"/>
  <c r="AF168" i="83"/>
  <c r="AF167" i="83"/>
  <c r="AF166" i="83"/>
  <c r="AF165" i="83"/>
  <c r="AF164" i="83"/>
  <c r="AF163" i="83"/>
  <c r="AF162" i="83"/>
  <c r="AF161" i="83"/>
  <c r="AF160" i="83"/>
  <c r="AF159" i="83"/>
  <c r="AF158" i="83"/>
  <c r="AF157" i="83"/>
  <c r="AF156" i="83"/>
  <c r="AF155" i="83"/>
  <c r="AF154" i="83"/>
  <c r="AF152" i="83"/>
  <c r="AF151" i="83"/>
  <c r="AF150" i="83"/>
  <c r="AF149" i="83"/>
  <c r="AF148" i="83"/>
  <c r="AF147" i="83"/>
  <c r="AF146" i="83"/>
  <c r="AF145" i="83"/>
  <c r="AF144" i="83"/>
  <c r="AF143" i="83"/>
  <c r="AF142" i="83"/>
  <c r="AF141" i="83"/>
  <c r="AF140" i="83"/>
  <c r="AF137" i="83"/>
  <c r="AF136" i="83"/>
  <c r="AF135" i="83"/>
  <c r="AF134" i="83"/>
  <c r="AF133" i="83"/>
  <c r="AF132" i="83"/>
  <c r="AF131" i="83"/>
  <c r="AF130" i="83"/>
  <c r="AF129" i="83"/>
  <c r="AF128" i="83"/>
  <c r="AF127" i="83"/>
  <c r="AF126" i="83"/>
  <c r="AF125" i="83"/>
  <c r="AF124" i="83"/>
  <c r="AF123" i="83"/>
  <c r="AF122" i="83"/>
  <c r="AF121" i="83"/>
  <c r="AF120" i="83"/>
  <c r="AF119" i="83"/>
  <c r="AF118" i="83"/>
  <c r="AF117" i="83"/>
  <c r="AF114" i="83"/>
  <c r="AF113" i="83"/>
  <c r="AF112" i="83"/>
  <c r="AF111" i="83"/>
  <c r="AF110" i="83"/>
  <c r="AF109" i="83"/>
  <c r="AF108" i="83"/>
  <c r="AF107" i="83"/>
  <c r="AF106" i="83"/>
  <c r="AF105" i="83"/>
  <c r="AF104" i="83"/>
  <c r="AF103" i="83"/>
  <c r="AF102" i="83"/>
  <c r="AF101" i="83"/>
  <c r="AF100" i="83"/>
  <c r="AF99" i="83"/>
  <c r="AF98" i="83"/>
  <c r="AF97" i="83"/>
  <c r="AF96" i="83"/>
  <c r="AF95" i="83"/>
  <c r="AF94" i="83"/>
  <c r="AF92" i="83"/>
  <c r="AF91" i="83"/>
  <c r="AF90" i="83"/>
  <c r="AF89" i="83"/>
  <c r="AF88" i="83"/>
  <c r="AF87" i="83"/>
  <c r="AF86" i="83"/>
  <c r="AF85" i="83"/>
  <c r="AF84" i="83"/>
  <c r="AF83" i="83"/>
  <c r="AF82" i="83"/>
  <c r="AF81" i="83"/>
  <c r="AF80" i="83"/>
  <c r="AF79" i="83"/>
  <c r="AF78" i="83"/>
  <c r="AF76" i="83"/>
  <c r="AF75" i="83"/>
  <c r="AF74" i="83"/>
  <c r="AF73" i="83"/>
  <c r="AF72" i="83"/>
  <c r="AF71" i="83"/>
  <c r="AF70" i="83"/>
  <c r="AF69" i="83"/>
  <c r="AF68" i="83"/>
  <c r="AF67" i="83"/>
  <c r="AF66" i="83"/>
  <c r="AF65" i="83"/>
  <c r="AF64" i="83"/>
  <c r="AF63" i="83"/>
  <c r="AF62" i="83"/>
  <c r="AF61" i="83"/>
  <c r="AF59" i="83"/>
  <c r="AF58" i="83"/>
  <c r="AF57" i="83"/>
  <c r="AF56" i="83"/>
  <c r="AF55" i="83"/>
  <c r="AF54" i="83"/>
  <c r="AF53" i="83"/>
  <c r="AF52" i="83"/>
  <c r="AF51" i="83"/>
  <c r="AF50" i="83"/>
  <c r="AF49" i="83"/>
  <c r="AF48" i="83"/>
  <c r="AF47" i="83"/>
  <c r="AF46" i="83"/>
  <c r="AF45" i="83"/>
  <c r="AF44" i="83"/>
  <c r="AF43" i="83"/>
  <c r="AF42" i="83"/>
  <c r="AF41" i="83"/>
  <c r="AF40" i="83"/>
  <c r="AF39" i="83"/>
  <c r="AF38" i="83"/>
  <c r="AF37" i="83"/>
  <c r="AF36" i="83"/>
  <c r="AF35" i="83"/>
  <c r="AF34" i="83"/>
  <c r="AF33" i="83"/>
  <c r="AF32" i="83"/>
  <c r="AF31" i="83"/>
  <c r="AF30" i="83"/>
  <c r="AF29" i="83"/>
  <c r="AF28" i="83"/>
  <c r="AF27" i="83"/>
  <c r="AF26" i="83"/>
  <c r="AF25" i="83"/>
  <c r="AF24" i="83"/>
  <c r="AF23" i="83"/>
  <c r="AF22" i="83"/>
  <c r="AF21" i="83"/>
  <c r="AF20" i="83"/>
  <c r="AF19" i="83"/>
  <c r="AF18" i="83"/>
  <c r="AF17" i="83"/>
  <c r="AF16" i="83"/>
  <c r="AF15" i="83"/>
  <c r="AF14" i="83"/>
  <c r="AF13" i="83"/>
  <c r="AF12" i="83"/>
  <c r="AF11" i="83"/>
  <c r="AF10" i="83"/>
  <c r="AF9" i="83"/>
  <c r="AF8" i="83"/>
  <c r="AE235" i="83"/>
  <c r="AE234" i="83"/>
  <c r="AE233" i="83"/>
  <c r="AE232" i="83"/>
  <c r="AE231" i="83"/>
  <c r="AE230" i="83"/>
  <c r="AE229" i="83"/>
  <c r="AE228" i="83"/>
  <c r="AE227" i="83"/>
  <c r="AE226" i="83"/>
  <c r="AE225" i="83"/>
  <c r="AE224" i="83"/>
  <c r="AE223" i="83"/>
  <c r="AE222" i="83"/>
  <c r="AE221" i="83"/>
  <c r="AE220" i="83"/>
  <c r="AE219" i="83"/>
  <c r="AE218" i="83"/>
  <c r="AE216" i="83"/>
  <c r="AE215" i="83"/>
  <c r="AE214" i="83"/>
  <c r="AE213" i="83"/>
  <c r="AE212" i="83"/>
  <c r="AE211" i="83"/>
  <c r="AE210" i="83"/>
  <c r="AE209" i="83"/>
  <c r="AE208" i="83"/>
  <c r="AE207" i="83"/>
  <c r="AE206" i="83"/>
  <c r="AE205" i="83"/>
  <c r="AE204" i="83"/>
  <c r="AE203" i="83"/>
  <c r="AE202" i="83"/>
  <c r="AE201" i="83"/>
  <c r="AE200" i="83"/>
  <c r="AE199" i="83"/>
  <c r="AE198" i="83"/>
  <c r="AE197" i="83"/>
  <c r="AE196" i="83"/>
  <c r="AE195" i="83"/>
  <c r="AE194" i="83"/>
  <c r="AE193" i="83"/>
  <c r="AE192" i="83"/>
  <c r="AE191" i="83"/>
  <c r="AE190" i="83"/>
  <c r="AE189" i="83"/>
  <c r="AE188" i="83"/>
  <c r="AE187" i="83"/>
  <c r="AE186" i="83"/>
  <c r="AE185" i="83"/>
  <c r="AE184" i="83"/>
  <c r="AE183" i="83"/>
  <c r="AE182" i="83"/>
  <c r="AE179" i="83"/>
  <c r="AE178" i="83"/>
  <c r="AE177" i="83"/>
  <c r="AE176" i="83"/>
  <c r="AE175" i="83"/>
  <c r="AE174" i="83"/>
  <c r="AE173" i="83"/>
  <c r="AE172" i="83"/>
  <c r="AE171" i="83"/>
  <c r="AE170" i="83"/>
  <c r="AE169" i="83"/>
  <c r="AE168" i="83"/>
  <c r="AE167" i="83"/>
  <c r="AE166" i="83"/>
  <c r="AE165" i="83"/>
  <c r="AE164" i="83"/>
  <c r="AE163" i="83"/>
  <c r="AE162" i="83"/>
  <c r="AE161" i="83"/>
  <c r="AE160" i="83"/>
  <c r="AE159" i="83"/>
  <c r="AE158" i="83"/>
  <c r="AE157" i="83"/>
  <c r="AE156" i="83"/>
  <c r="AE155" i="83"/>
  <c r="AE154" i="83"/>
  <c r="AE152" i="83"/>
  <c r="AE151" i="83"/>
  <c r="AE150" i="83"/>
  <c r="AE149" i="83"/>
  <c r="AE148" i="83"/>
  <c r="AE147" i="83"/>
  <c r="AE146" i="83"/>
  <c r="AE145" i="83"/>
  <c r="AE144" i="83"/>
  <c r="AE143" i="83"/>
  <c r="AE142" i="83"/>
  <c r="AE141" i="83"/>
  <c r="AE140" i="83"/>
  <c r="AE137" i="83"/>
  <c r="AE136" i="83"/>
  <c r="AE135" i="83"/>
  <c r="AE134" i="83"/>
  <c r="AE133" i="83"/>
  <c r="AE132" i="83"/>
  <c r="AE131" i="83"/>
  <c r="AE130" i="83"/>
  <c r="AE129" i="83"/>
  <c r="AE128" i="83"/>
  <c r="AE127" i="83"/>
  <c r="AE126" i="83"/>
  <c r="AE125" i="83"/>
  <c r="AE124" i="83"/>
  <c r="AE123" i="83"/>
  <c r="AE122" i="83"/>
  <c r="AE121" i="83"/>
  <c r="AE120" i="83"/>
  <c r="AE119" i="83"/>
  <c r="AE118" i="83"/>
  <c r="AE117" i="83"/>
  <c r="AE114" i="83"/>
  <c r="AE113" i="83"/>
  <c r="AE112" i="83"/>
  <c r="AE111" i="83"/>
  <c r="AE110" i="83"/>
  <c r="AE109" i="83"/>
  <c r="AE108" i="83"/>
  <c r="AE107" i="83"/>
  <c r="AE106" i="83"/>
  <c r="AE105" i="83"/>
  <c r="AE104" i="83"/>
  <c r="AE103" i="83"/>
  <c r="AE102" i="83"/>
  <c r="AE101" i="83"/>
  <c r="AE100" i="83"/>
  <c r="AE99" i="83"/>
  <c r="AE98" i="83"/>
  <c r="AE97" i="83"/>
  <c r="AE96" i="83"/>
  <c r="AE95" i="83"/>
  <c r="AE94" i="83"/>
  <c r="AE92" i="83"/>
  <c r="AE91" i="83"/>
  <c r="AE90" i="83"/>
  <c r="AE89" i="83"/>
  <c r="AE88" i="83"/>
  <c r="AE87" i="83"/>
  <c r="AE86" i="83"/>
  <c r="AE85" i="83"/>
  <c r="AE84" i="83"/>
  <c r="AE83" i="83"/>
  <c r="AE82" i="83"/>
  <c r="AE81" i="83"/>
  <c r="AE80" i="83"/>
  <c r="AE79" i="83"/>
  <c r="AE78" i="83"/>
  <c r="AE76" i="83"/>
  <c r="AE75" i="83"/>
  <c r="AE74" i="83"/>
  <c r="AE73" i="83"/>
  <c r="AE72" i="83"/>
  <c r="AE71" i="83"/>
  <c r="AE70" i="83"/>
  <c r="AE69" i="83"/>
  <c r="AE68" i="83"/>
  <c r="AE67" i="83"/>
  <c r="AE66" i="83"/>
  <c r="AE65" i="83"/>
  <c r="AE64" i="83"/>
  <c r="AE63" i="83"/>
  <c r="AE62" i="83"/>
  <c r="AE61" i="83"/>
  <c r="AE59" i="83"/>
  <c r="AE58" i="83"/>
  <c r="AE57" i="83"/>
  <c r="AE56" i="83"/>
  <c r="AE55" i="83"/>
  <c r="AE54" i="83"/>
  <c r="AE53" i="83"/>
  <c r="AE52" i="83"/>
  <c r="AE51" i="83"/>
  <c r="AE50" i="83"/>
  <c r="AE49" i="83"/>
  <c r="AE48" i="83"/>
  <c r="AE47" i="83"/>
  <c r="AE46" i="83"/>
  <c r="AE45" i="83"/>
  <c r="AE44" i="83"/>
  <c r="AE43" i="83"/>
  <c r="AE42" i="83"/>
  <c r="AE41" i="83"/>
  <c r="AE40" i="83"/>
  <c r="AE39" i="83"/>
  <c r="AE38" i="83"/>
  <c r="AE37" i="83"/>
  <c r="AE36" i="83"/>
  <c r="AE35" i="83"/>
  <c r="AE34" i="83"/>
  <c r="AE33" i="83"/>
  <c r="AE32" i="83"/>
  <c r="AE31" i="83"/>
  <c r="AE30" i="83"/>
  <c r="AE29" i="83"/>
  <c r="AE28" i="83"/>
  <c r="AE27" i="83"/>
  <c r="AE26" i="83"/>
  <c r="AE25" i="83"/>
  <c r="AE24" i="83"/>
  <c r="AE23" i="83"/>
  <c r="AE22" i="83"/>
  <c r="AE21" i="83"/>
  <c r="AE20" i="83"/>
  <c r="AE19" i="83"/>
  <c r="AE18" i="83"/>
  <c r="AE17" i="83"/>
  <c r="AE16" i="83"/>
  <c r="AE15" i="83"/>
  <c r="AE14" i="83"/>
  <c r="AE13" i="83"/>
  <c r="AE12" i="83"/>
  <c r="AE11" i="83"/>
  <c r="AE10" i="83"/>
  <c r="AE9" i="83"/>
  <c r="AE264" i="83" s="1"/>
  <c r="AE8" i="83"/>
  <c r="AD235" i="83"/>
  <c r="AD234" i="83"/>
  <c r="AD233" i="83"/>
  <c r="AD232" i="83"/>
  <c r="AD231" i="83"/>
  <c r="AD230" i="83"/>
  <c r="AD229" i="83"/>
  <c r="AD228" i="83"/>
  <c r="AD227" i="83"/>
  <c r="AD226" i="83"/>
  <c r="AD225" i="83"/>
  <c r="AD224" i="83"/>
  <c r="AD223" i="83"/>
  <c r="AD222" i="83"/>
  <c r="AD221" i="83"/>
  <c r="AD220" i="83"/>
  <c r="AD219" i="83"/>
  <c r="AD218" i="83"/>
  <c r="AD216" i="83"/>
  <c r="AD215" i="83"/>
  <c r="AD214" i="83"/>
  <c r="AD213" i="83"/>
  <c r="AD212" i="83"/>
  <c r="AD211" i="83"/>
  <c r="AD210" i="83"/>
  <c r="AD209" i="83"/>
  <c r="AD208" i="83"/>
  <c r="AD207" i="83"/>
  <c r="AD206" i="83"/>
  <c r="AD205" i="83"/>
  <c r="AD204" i="83"/>
  <c r="AD203" i="83"/>
  <c r="AD202" i="83"/>
  <c r="AD201" i="83"/>
  <c r="AD200" i="83"/>
  <c r="AD199" i="83"/>
  <c r="AD198" i="83"/>
  <c r="AD197" i="83"/>
  <c r="AD196" i="83"/>
  <c r="AD195" i="83"/>
  <c r="AD194" i="83"/>
  <c r="AD193" i="83"/>
  <c r="AD192" i="83"/>
  <c r="AD191" i="83"/>
  <c r="AD190" i="83"/>
  <c r="AD189" i="83"/>
  <c r="AD188" i="83"/>
  <c r="AD187" i="83"/>
  <c r="AD186" i="83"/>
  <c r="AD185" i="83"/>
  <c r="AD184" i="83"/>
  <c r="AD183" i="83"/>
  <c r="AD182" i="83"/>
  <c r="AD179" i="83"/>
  <c r="AD178" i="83"/>
  <c r="AD177" i="83"/>
  <c r="AD176" i="83"/>
  <c r="AD175" i="83"/>
  <c r="AD174" i="83"/>
  <c r="AD173" i="83"/>
  <c r="AD172" i="83"/>
  <c r="AD171" i="83"/>
  <c r="AD170" i="83"/>
  <c r="AD169" i="83"/>
  <c r="AD168" i="83"/>
  <c r="AD167" i="83"/>
  <c r="AD166" i="83"/>
  <c r="AD165" i="83"/>
  <c r="AD164" i="83"/>
  <c r="AD163" i="83"/>
  <c r="AD162" i="83"/>
  <c r="AD161" i="83"/>
  <c r="AD160" i="83"/>
  <c r="AD159" i="83"/>
  <c r="AD158" i="83"/>
  <c r="AD157" i="83"/>
  <c r="AD156" i="83"/>
  <c r="AD155" i="83"/>
  <c r="AD154" i="83"/>
  <c r="AD152" i="83"/>
  <c r="AD151" i="83"/>
  <c r="AD150" i="83"/>
  <c r="AD149" i="83"/>
  <c r="AD148" i="83"/>
  <c r="AD147" i="83"/>
  <c r="AD146" i="83"/>
  <c r="AD145" i="83"/>
  <c r="AD144" i="83"/>
  <c r="AD143" i="83"/>
  <c r="AD142" i="83"/>
  <c r="AD141" i="83"/>
  <c r="AD140" i="83"/>
  <c r="AD137" i="83"/>
  <c r="AD136" i="83"/>
  <c r="AD135" i="83"/>
  <c r="AD134" i="83"/>
  <c r="AD133" i="83"/>
  <c r="AD132" i="83"/>
  <c r="AD131" i="83"/>
  <c r="AD130" i="83"/>
  <c r="AD129" i="83"/>
  <c r="AD128" i="83"/>
  <c r="AD127" i="83"/>
  <c r="AD126" i="83"/>
  <c r="AD125" i="83"/>
  <c r="AD124" i="83"/>
  <c r="AD123" i="83"/>
  <c r="AD122" i="83"/>
  <c r="AD121" i="83"/>
  <c r="AD120" i="83"/>
  <c r="AD119" i="83"/>
  <c r="AD118" i="83"/>
  <c r="AD117" i="83"/>
  <c r="AD114" i="83"/>
  <c r="AD113" i="83"/>
  <c r="AD112" i="83"/>
  <c r="AD111" i="83"/>
  <c r="AD110" i="83"/>
  <c r="AD109" i="83"/>
  <c r="AD108" i="83"/>
  <c r="AD107" i="83"/>
  <c r="AD106" i="83"/>
  <c r="AD105" i="83"/>
  <c r="AD104" i="83"/>
  <c r="AD103" i="83"/>
  <c r="AD102" i="83"/>
  <c r="AD101" i="83"/>
  <c r="AD100" i="83"/>
  <c r="AD99" i="83"/>
  <c r="AD98" i="83"/>
  <c r="AD97" i="83"/>
  <c r="AD96" i="83"/>
  <c r="AD95" i="83"/>
  <c r="AD94" i="83"/>
  <c r="AD92" i="83"/>
  <c r="AD91" i="83"/>
  <c r="AD90" i="83"/>
  <c r="AD89" i="83"/>
  <c r="AD88" i="83"/>
  <c r="AD87" i="83"/>
  <c r="AD86" i="83"/>
  <c r="AD85" i="83"/>
  <c r="AD84" i="83"/>
  <c r="AD83" i="83"/>
  <c r="AD82" i="83"/>
  <c r="AD81" i="83"/>
  <c r="AD80" i="83"/>
  <c r="AD79" i="83"/>
  <c r="AD78" i="83"/>
  <c r="AD76" i="83"/>
  <c r="AD75" i="83"/>
  <c r="AD74" i="83"/>
  <c r="AD73" i="83"/>
  <c r="AD72" i="83"/>
  <c r="AD71" i="83"/>
  <c r="AD70" i="83"/>
  <c r="AD69" i="83"/>
  <c r="AD68" i="83"/>
  <c r="AD67" i="83"/>
  <c r="AD66" i="83"/>
  <c r="AD65" i="83"/>
  <c r="AD64" i="83"/>
  <c r="AD63" i="83"/>
  <c r="AD62" i="83"/>
  <c r="AD61" i="83"/>
  <c r="AD59" i="83"/>
  <c r="AD58" i="83"/>
  <c r="AD57" i="83"/>
  <c r="AD56" i="83"/>
  <c r="AD55" i="83"/>
  <c r="AD54" i="83"/>
  <c r="AD53" i="83"/>
  <c r="AD52" i="83"/>
  <c r="AD51" i="83"/>
  <c r="AD50" i="83"/>
  <c r="AD49" i="83"/>
  <c r="AD48" i="83"/>
  <c r="AD47" i="83"/>
  <c r="AD46" i="83"/>
  <c r="AD45" i="83"/>
  <c r="AD44" i="83"/>
  <c r="AD43" i="83"/>
  <c r="AD42" i="83"/>
  <c r="AD41" i="83"/>
  <c r="AD40" i="83"/>
  <c r="AD39" i="83"/>
  <c r="AD38" i="83"/>
  <c r="AD37" i="83"/>
  <c r="AD36" i="83"/>
  <c r="AD35" i="83"/>
  <c r="AD34" i="83"/>
  <c r="AD33" i="83"/>
  <c r="AD32" i="83"/>
  <c r="AD31" i="83"/>
  <c r="AD30" i="83"/>
  <c r="AD29" i="83"/>
  <c r="AD28" i="83"/>
  <c r="AD27" i="83"/>
  <c r="AD26" i="83"/>
  <c r="AD25" i="83"/>
  <c r="AD24" i="83"/>
  <c r="AD23" i="83"/>
  <c r="AD22" i="83"/>
  <c r="AD21" i="83"/>
  <c r="AD20" i="83"/>
  <c r="AD19" i="83"/>
  <c r="AD18" i="83"/>
  <c r="AD17" i="83"/>
  <c r="AD16" i="83"/>
  <c r="AD15" i="83"/>
  <c r="AD14" i="83"/>
  <c r="AD13" i="83"/>
  <c r="AD12" i="83"/>
  <c r="AD11" i="83"/>
  <c r="AD10" i="83"/>
  <c r="AD9" i="83"/>
  <c r="AD8" i="83"/>
  <c r="AC235" i="83"/>
  <c r="AC234" i="83"/>
  <c r="AC233" i="83"/>
  <c r="AC232" i="83"/>
  <c r="AC231" i="83"/>
  <c r="AC230" i="83"/>
  <c r="AC229" i="83"/>
  <c r="AC228" i="83"/>
  <c r="AC227" i="83"/>
  <c r="AC226" i="83"/>
  <c r="AC225" i="83"/>
  <c r="AC224" i="83"/>
  <c r="AC223" i="83"/>
  <c r="AC222" i="83"/>
  <c r="AC221" i="83"/>
  <c r="AC220" i="83"/>
  <c r="AC219" i="83"/>
  <c r="AC218" i="83"/>
  <c r="AC216" i="83"/>
  <c r="AC215" i="83"/>
  <c r="AC214" i="83"/>
  <c r="AC213" i="83"/>
  <c r="AC212" i="83"/>
  <c r="AC211" i="83"/>
  <c r="AC210" i="83"/>
  <c r="AC209" i="83"/>
  <c r="AC208" i="83"/>
  <c r="AC207" i="83"/>
  <c r="AC206" i="83"/>
  <c r="AC205" i="83"/>
  <c r="AC204" i="83"/>
  <c r="AC203" i="83"/>
  <c r="AC202" i="83"/>
  <c r="AC201" i="83"/>
  <c r="AC200" i="83"/>
  <c r="AC199" i="83"/>
  <c r="AC198" i="83"/>
  <c r="AC197" i="83"/>
  <c r="AC196" i="83"/>
  <c r="AC195" i="83"/>
  <c r="AC194" i="83"/>
  <c r="AC193" i="83"/>
  <c r="AC192" i="83"/>
  <c r="AC191" i="83"/>
  <c r="AC190" i="83"/>
  <c r="AC189" i="83"/>
  <c r="AC188" i="83"/>
  <c r="AC187" i="83"/>
  <c r="AC186" i="83"/>
  <c r="AC185" i="83"/>
  <c r="AC184" i="83"/>
  <c r="AC183" i="83"/>
  <c r="AC182" i="83"/>
  <c r="AC179" i="83"/>
  <c r="AC178" i="83"/>
  <c r="AC177" i="83"/>
  <c r="AC176" i="83"/>
  <c r="AC175" i="83"/>
  <c r="AC174" i="83"/>
  <c r="AC173" i="83"/>
  <c r="AC172" i="83"/>
  <c r="AC171" i="83"/>
  <c r="AC170" i="83"/>
  <c r="AC169" i="83"/>
  <c r="AC168" i="83"/>
  <c r="AC167" i="83"/>
  <c r="AC166" i="83"/>
  <c r="AC165" i="83"/>
  <c r="AC164" i="83"/>
  <c r="AC163" i="83"/>
  <c r="AC162" i="83"/>
  <c r="AC161" i="83"/>
  <c r="AC160" i="83"/>
  <c r="AC159" i="83"/>
  <c r="AC158" i="83"/>
  <c r="AC157" i="83"/>
  <c r="AC156" i="83"/>
  <c r="AC155" i="83"/>
  <c r="AC154" i="83"/>
  <c r="AC152" i="83"/>
  <c r="AC151" i="83"/>
  <c r="AC150" i="83"/>
  <c r="AC149" i="83"/>
  <c r="AC148" i="83"/>
  <c r="AC147" i="83"/>
  <c r="AC146" i="83"/>
  <c r="AC145" i="83"/>
  <c r="AC144" i="83"/>
  <c r="AC143" i="83"/>
  <c r="AC142" i="83"/>
  <c r="AC141" i="83"/>
  <c r="AC140" i="83"/>
  <c r="AC137" i="83"/>
  <c r="AC136" i="83"/>
  <c r="AC135" i="83"/>
  <c r="AC134" i="83"/>
  <c r="AC133" i="83"/>
  <c r="AC132" i="83"/>
  <c r="AC131" i="83"/>
  <c r="AC130" i="83"/>
  <c r="AC129" i="83"/>
  <c r="AC128" i="83"/>
  <c r="AC127" i="83"/>
  <c r="AC126" i="83"/>
  <c r="AC125" i="83"/>
  <c r="AC124" i="83"/>
  <c r="AC123" i="83"/>
  <c r="AC122" i="83"/>
  <c r="AC121" i="83"/>
  <c r="AC120" i="83"/>
  <c r="AC119" i="83"/>
  <c r="AC118" i="83"/>
  <c r="AC117" i="83"/>
  <c r="AC114" i="83"/>
  <c r="AC113" i="83"/>
  <c r="AC112" i="83"/>
  <c r="AC111" i="83"/>
  <c r="AC110" i="83"/>
  <c r="AC109" i="83"/>
  <c r="AC108" i="83"/>
  <c r="AC107" i="83"/>
  <c r="AC106" i="83"/>
  <c r="AC105" i="83"/>
  <c r="AC104" i="83"/>
  <c r="AC103" i="83"/>
  <c r="AC102" i="83"/>
  <c r="AC101" i="83"/>
  <c r="AC100" i="83"/>
  <c r="AC99" i="83"/>
  <c r="AC98" i="83"/>
  <c r="AC97" i="83"/>
  <c r="AC96" i="83"/>
  <c r="AC95" i="83"/>
  <c r="AC94" i="83"/>
  <c r="AC92" i="83"/>
  <c r="AC91" i="83"/>
  <c r="AC90" i="83"/>
  <c r="AC89" i="83"/>
  <c r="AC88" i="83"/>
  <c r="AC87" i="83"/>
  <c r="AC86" i="83"/>
  <c r="AC85" i="83"/>
  <c r="AC84" i="83"/>
  <c r="AC83" i="83"/>
  <c r="AC82" i="83"/>
  <c r="AC81" i="83"/>
  <c r="AC80" i="83"/>
  <c r="AC79" i="83"/>
  <c r="AC78" i="83"/>
  <c r="AC76" i="83"/>
  <c r="AC75" i="83"/>
  <c r="AC74" i="83"/>
  <c r="AC73" i="83"/>
  <c r="AC72" i="83"/>
  <c r="AC71" i="83"/>
  <c r="AC70" i="83"/>
  <c r="AC69" i="83"/>
  <c r="AC68" i="83"/>
  <c r="AC67" i="83"/>
  <c r="AC66" i="83"/>
  <c r="AC65" i="83"/>
  <c r="AC64" i="83"/>
  <c r="AC63" i="83"/>
  <c r="AC62" i="83"/>
  <c r="AC61" i="83"/>
  <c r="AC59" i="83"/>
  <c r="AC58" i="83"/>
  <c r="AC57" i="83"/>
  <c r="AC56" i="83"/>
  <c r="AC55" i="83"/>
  <c r="AC54" i="83"/>
  <c r="AC53" i="83"/>
  <c r="AC52" i="83"/>
  <c r="AC51" i="83"/>
  <c r="AC50" i="83"/>
  <c r="AC49" i="83"/>
  <c r="AC48" i="83"/>
  <c r="AC47" i="83"/>
  <c r="AC46" i="83"/>
  <c r="AC45" i="83"/>
  <c r="AC44" i="83"/>
  <c r="AC43" i="83"/>
  <c r="AC42" i="83"/>
  <c r="AC41" i="83"/>
  <c r="AC40" i="83"/>
  <c r="AC39" i="83"/>
  <c r="AC38" i="83"/>
  <c r="AC37" i="83"/>
  <c r="AC36" i="83"/>
  <c r="AC35" i="83"/>
  <c r="AC34" i="83"/>
  <c r="AC33" i="83"/>
  <c r="AC32" i="83"/>
  <c r="AC31" i="83"/>
  <c r="AC30" i="83"/>
  <c r="AC29" i="83"/>
  <c r="AC28" i="83"/>
  <c r="AC27" i="83"/>
  <c r="AC26" i="83"/>
  <c r="AC25" i="83"/>
  <c r="AC24" i="83"/>
  <c r="AC23" i="83"/>
  <c r="AC22" i="83"/>
  <c r="AC21" i="83"/>
  <c r="AC20" i="83"/>
  <c r="AC19" i="83"/>
  <c r="AC18" i="83"/>
  <c r="AC17" i="83"/>
  <c r="AC16" i="83"/>
  <c r="AC15" i="83"/>
  <c r="AC14" i="83"/>
  <c r="AC13" i="83"/>
  <c r="AC12" i="83"/>
  <c r="AC11" i="83"/>
  <c r="AC10" i="83"/>
  <c r="AC9" i="83"/>
  <c r="AC8" i="83"/>
  <c r="AB235" i="83"/>
  <c r="AB234" i="83"/>
  <c r="AB233" i="83"/>
  <c r="AB232" i="83"/>
  <c r="AB231" i="83"/>
  <c r="AB230" i="83"/>
  <c r="AB229" i="83"/>
  <c r="AB228" i="83"/>
  <c r="AB227" i="83"/>
  <c r="AB226" i="83"/>
  <c r="AB225" i="83"/>
  <c r="AB224" i="83"/>
  <c r="AB223" i="83"/>
  <c r="AB222" i="83"/>
  <c r="AB221" i="83"/>
  <c r="AB220" i="83"/>
  <c r="AB219" i="83"/>
  <c r="AB218" i="83"/>
  <c r="AB216" i="83"/>
  <c r="AB215" i="83"/>
  <c r="AB214" i="83"/>
  <c r="AB213" i="83"/>
  <c r="AB212" i="83"/>
  <c r="AB211" i="83"/>
  <c r="AB210" i="83"/>
  <c r="AB209" i="83"/>
  <c r="AB208" i="83"/>
  <c r="AB207" i="83"/>
  <c r="AB206" i="83"/>
  <c r="AB205" i="83"/>
  <c r="AB204" i="83"/>
  <c r="AB203" i="83"/>
  <c r="AB202" i="83"/>
  <c r="AB201" i="83"/>
  <c r="AB200" i="83"/>
  <c r="AB199" i="83"/>
  <c r="AB198" i="83"/>
  <c r="AB197" i="83"/>
  <c r="AB196" i="83"/>
  <c r="AB195" i="83"/>
  <c r="AB194" i="83"/>
  <c r="AB193" i="83"/>
  <c r="AB192" i="83"/>
  <c r="AB191" i="83"/>
  <c r="AB190" i="83"/>
  <c r="AB189" i="83"/>
  <c r="AB188" i="83"/>
  <c r="AB187" i="83"/>
  <c r="AB186" i="83"/>
  <c r="AB185" i="83"/>
  <c r="AB184" i="83"/>
  <c r="AB183" i="83"/>
  <c r="AB182" i="83"/>
  <c r="AB179" i="83"/>
  <c r="AB178" i="83"/>
  <c r="AB177" i="83"/>
  <c r="AB176" i="83"/>
  <c r="AB175" i="83"/>
  <c r="AB174" i="83"/>
  <c r="AB173" i="83"/>
  <c r="AB172" i="83"/>
  <c r="AB171" i="83"/>
  <c r="AB170" i="83"/>
  <c r="AB169" i="83"/>
  <c r="AB168" i="83"/>
  <c r="AB167" i="83"/>
  <c r="AB166" i="83"/>
  <c r="AB165" i="83"/>
  <c r="AB164" i="83"/>
  <c r="AB163" i="83"/>
  <c r="AB162" i="83"/>
  <c r="AB161" i="83"/>
  <c r="AB160" i="83"/>
  <c r="AB159" i="83"/>
  <c r="AB158" i="83"/>
  <c r="AB157" i="83"/>
  <c r="AB156" i="83"/>
  <c r="AB155" i="83"/>
  <c r="AB154" i="83"/>
  <c r="AB152" i="83"/>
  <c r="AB151" i="83"/>
  <c r="AB150" i="83"/>
  <c r="AB149" i="83"/>
  <c r="AB148" i="83"/>
  <c r="AB147" i="83"/>
  <c r="AB146" i="83"/>
  <c r="AB145" i="83"/>
  <c r="AB144" i="83"/>
  <c r="AB143" i="83"/>
  <c r="AB142" i="83"/>
  <c r="AB141" i="83"/>
  <c r="AB140" i="83"/>
  <c r="AB137" i="83"/>
  <c r="AB136" i="83"/>
  <c r="AB135" i="83"/>
  <c r="AB134" i="83"/>
  <c r="AB133" i="83"/>
  <c r="AB132" i="83"/>
  <c r="AB131" i="83"/>
  <c r="AB130" i="83"/>
  <c r="AB129" i="83"/>
  <c r="AB128" i="83"/>
  <c r="AB127" i="83"/>
  <c r="AB126" i="83"/>
  <c r="AB125" i="83"/>
  <c r="AB124" i="83"/>
  <c r="AB123" i="83"/>
  <c r="AB122" i="83"/>
  <c r="AB121" i="83"/>
  <c r="AB120" i="83"/>
  <c r="AB119" i="83"/>
  <c r="AB118" i="83"/>
  <c r="AB117" i="83"/>
  <c r="AB114" i="83"/>
  <c r="AB113" i="83"/>
  <c r="AB112" i="83"/>
  <c r="AB111" i="83"/>
  <c r="AB110" i="83"/>
  <c r="AB109" i="83"/>
  <c r="AB108" i="83"/>
  <c r="AB107" i="83"/>
  <c r="AB106" i="83"/>
  <c r="AB105" i="83"/>
  <c r="AB104" i="83"/>
  <c r="AB103" i="83"/>
  <c r="AB102" i="83"/>
  <c r="AB101" i="83"/>
  <c r="AB100" i="83"/>
  <c r="AB99" i="83"/>
  <c r="AB98" i="83"/>
  <c r="AB97" i="83"/>
  <c r="AB96" i="83"/>
  <c r="AB95" i="83"/>
  <c r="AB94" i="83"/>
  <c r="AB92" i="83"/>
  <c r="AB91" i="83"/>
  <c r="AB90" i="83"/>
  <c r="AB89" i="83"/>
  <c r="AB88" i="83"/>
  <c r="AB87" i="83"/>
  <c r="AB86" i="83"/>
  <c r="AB85" i="83"/>
  <c r="AB84" i="83"/>
  <c r="AB83" i="83"/>
  <c r="AB82" i="83"/>
  <c r="AB81" i="83"/>
  <c r="AB80" i="83"/>
  <c r="AB79" i="83"/>
  <c r="AB78" i="83"/>
  <c r="AB76" i="83"/>
  <c r="AB75" i="83"/>
  <c r="AB74" i="83"/>
  <c r="AB73" i="83"/>
  <c r="AB72" i="83"/>
  <c r="AB71" i="83"/>
  <c r="AB70" i="83"/>
  <c r="AB69" i="83"/>
  <c r="AB68" i="83"/>
  <c r="AB67" i="83"/>
  <c r="AB66" i="83"/>
  <c r="AB65" i="83"/>
  <c r="AB64" i="83"/>
  <c r="AB63" i="83"/>
  <c r="AB62" i="83"/>
  <c r="AB61" i="83"/>
  <c r="AB59" i="83"/>
  <c r="AB58" i="83"/>
  <c r="AB57" i="83"/>
  <c r="AB56" i="83"/>
  <c r="AB55" i="83"/>
  <c r="AB54" i="83"/>
  <c r="AB53" i="83"/>
  <c r="AB52" i="83"/>
  <c r="AB51" i="83"/>
  <c r="AB50" i="83"/>
  <c r="AB49" i="83"/>
  <c r="AB48" i="83"/>
  <c r="AB47" i="83"/>
  <c r="AB46" i="83"/>
  <c r="AB45" i="83"/>
  <c r="AB44" i="83"/>
  <c r="AB43" i="83"/>
  <c r="AB42" i="83"/>
  <c r="AB41" i="83"/>
  <c r="AB40" i="83"/>
  <c r="AB39" i="83"/>
  <c r="AB38" i="83"/>
  <c r="AB37" i="83"/>
  <c r="AB36" i="83"/>
  <c r="AB35" i="83"/>
  <c r="AB34" i="83"/>
  <c r="AB33" i="83"/>
  <c r="AB32" i="83"/>
  <c r="AB31" i="83"/>
  <c r="AB30" i="83"/>
  <c r="AB29" i="83"/>
  <c r="AB28" i="83"/>
  <c r="AB27" i="83"/>
  <c r="AB26" i="83"/>
  <c r="AB25" i="83"/>
  <c r="AB24" i="83"/>
  <c r="AB23" i="83"/>
  <c r="AB22" i="83"/>
  <c r="AB21" i="83"/>
  <c r="AB20" i="83"/>
  <c r="AB19" i="83"/>
  <c r="AB18" i="83"/>
  <c r="AB17" i="83"/>
  <c r="AB16" i="83"/>
  <c r="AB15" i="83"/>
  <c r="AB14" i="83"/>
  <c r="AB13" i="83"/>
  <c r="AB12" i="83"/>
  <c r="AB11" i="83"/>
  <c r="AB10" i="83"/>
  <c r="AB9" i="83"/>
  <c r="AB8" i="83"/>
  <c r="AA235" i="83"/>
  <c r="AA234" i="83"/>
  <c r="AA233" i="83"/>
  <c r="AA232" i="83"/>
  <c r="AA231" i="83"/>
  <c r="AA230" i="83"/>
  <c r="AA229" i="83"/>
  <c r="AA228" i="83"/>
  <c r="AA227" i="83"/>
  <c r="AA226" i="83"/>
  <c r="AA225" i="83"/>
  <c r="AA224" i="83"/>
  <c r="AA223" i="83"/>
  <c r="AA222" i="83"/>
  <c r="AA221" i="83"/>
  <c r="AA220" i="83"/>
  <c r="AA219" i="83"/>
  <c r="AA218" i="83"/>
  <c r="AA216" i="83"/>
  <c r="AA215" i="83"/>
  <c r="AA214" i="83"/>
  <c r="AA213" i="83"/>
  <c r="AA212" i="83"/>
  <c r="AA211" i="83"/>
  <c r="AA210" i="83"/>
  <c r="AA209" i="83"/>
  <c r="AA208" i="83"/>
  <c r="AA207" i="83"/>
  <c r="AA206" i="83"/>
  <c r="AA205" i="83"/>
  <c r="AA204" i="83"/>
  <c r="AA203" i="83"/>
  <c r="AA202" i="83"/>
  <c r="AA201" i="83"/>
  <c r="AA200" i="83"/>
  <c r="AA199" i="83"/>
  <c r="AA198" i="83"/>
  <c r="AA197" i="83"/>
  <c r="AA196" i="83"/>
  <c r="AA195" i="83"/>
  <c r="AA194" i="83"/>
  <c r="AA193" i="83"/>
  <c r="AA192" i="83"/>
  <c r="AA191" i="83"/>
  <c r="AA190" i="83"/>
  <c r="AA189" i="83"/>
  <c r="AA188" i="83"/>
  <c r="AA187" i="83"/>
  <c r="AA186" i="83"/>
  <c r="AA185" i="83"/>
  <c r="AA184" i="83"/>
  <c r="AA183" i="83"/>
  <c r="AA182" i="83"/>
  <c r="AA179" i="83"/>
  <c r="AA178" i="83"/>
  <c r="AA177" i="83"/>
  <c r="AA176" i="83"/>
  <c r="AA175" i="83"/>
  <c r="AA174" i="83"/>
  <c r="AA173" i="83"/>
  <c r="AA172" i="83"/>
  <c r="AA171" i="83"/>
  <c r="AA170" i="83"/>
  <c r="AA169" i="83"/>
  <c r="AA168" i="83"/>
  <c r="AA167" i="83"/>
  <c r="AA166" i="83"/>
  <c r="AA165" i="83"/>
  <c r="AA164" i="83"/>
  <c r="AA163" i="83"/>
  <c r="AA162" i="83"/>
  <c r="AA161" i="83"/>
  <c r="AA160" i="83"/>
  <c r="AA159" i="83"/>
  <c r="AA158" i="83"/>
  <c r="AA157" i="83"/>
  <c r="AA156" i="83"/>
  <c r="AA155" i="83"/>
  <c r="AA154" i="83"/>
  <c r="AA152" i="83"/>
  <c r="AA151" i="83"/>
  <c r="AA150" i="83"/>
  <c r="AA149" i="83"/>
  <c r="AA148" i="83"/>
  <c r="AA147" i="83"/>
  <c r="AA146" i="83"/>
  <c r="AA145" i="83"/>
  <c r="AA144" i="83"/>
  <c r="AA143" i="83"/>
  <c r="AA142" i="83"/>
  <c r="AA141" i="83"/>
  <c r="AA140" i="83"/>
  <c r="AA137" i="83"/>
  <c r="AA136" i="83"/>
  <c r="AA135" i="83"/>
  <c r="AA134" i="83"/>
  <c r="AA133" i="83"/>
  <c r="AA132" i="83"/>
  <c r="AA131" i="83"/>
  <c r="AA130" i="83"/>
  <c r="AA129" i="83"/>
  <c r="AA128" i="83"/>
  <c r="AA127" i="83"/>
  <c r="AA126" i="83"/>
  <c r="AA125" i="83"/>
  <c r="AA124" i="83"/>
  <c r="AA123" i="83"/>
  <c r="AA122" i="83"/>
  <c r="AA121" i="83"/>
  <c r="AA120" i="83"/>
  <c r="AA119" i="83"/>
  <c r="AA118" i="83"/>
  <c r="AA117" i="83"/>
  <c r="AA114" i="83"/>
  <c r="AA113" i="83"/>
  <c r="AA112" i="83"/>
  <c r="AA111" i="83"/>
  <c r="AA110" i="83"/>
  <c r="AA109" i="83"/>
  <c r="AA108" i="83"/>
  <c r="AA107" i="83"/>
  <c r="AA106" i="83"/>
  <c r="AA105" i="83"/>
  <c r="AA104" i="83"/>
  <c r="AA103" i="83"/>
  <c r="AA102" i="83"/>
  <c r="AA101" i="83"/>
  <c r="AA100" i="83"/>
  <c r="AA99" i="83"/>
  <c r="AA98" i="83"/>
  <c r="AA97" i="83"/>
  <c r="AA96" i="83"/>
  <c r="AA95" i="83"/>
  <c r="AA94" i="83"/>
  <c r="AA92" i="83"/>
  <c r="AA91" i="83"/>
  <c r="AA90" i="83"/>
  <c r="AA89" i="83"/>
  <c r="AA88" i="83"/>
  <c r="AA87" i="83"/>
  <c r="AA86" i="83"/>
  <c r="AA85" i="83"/>
  <c r="AA84" i="83"/>
  <c r="AA83" i="83"/>
  <c r="AA82" i="83"/>
  <c r="AA81" i="83"/>
  <c r="AA80" i="83"/>
  <c r="AA79" i="83"/>
  <c r="AA78" i="83"/>
  <c r="AA76" i="83"/>
  <c r="AA75" i="83"/>
  <c r="AA74" i="83"/>
  <c r="AA73" i="83"/>
  <c r="AA72" i="83"/>
  <c r="AA71" i="83"/>
  <c r="AA70" i="83"/>
  <c r="AA69" i="83"/>
  <c r="AA68" i="83"/>
  <c r="AA67" i="83"/>
  <c r="AA66" i="83"/>
  <c r="AA65" i="83"/>
  <c r="AA64" i="83"/>
  <c r="AA63" i="83"/>
  <c r="AA62" i="83"/>
  <c r="AA61" i="83"/>
  <c r="AA59" i="83"/>
  <c r="AA58" i="83"/>
  <c r="AA57" i="83"/>
  <c r="AA56" i="83"/>
  <c r="AA55" i="83"/>
  <c r="AA54" i="83"/>
  <c r="AA53" i="83"/>
  <c r="AA52" i="83"/>
  <c r="AA51" i="83"/>
  <c r="AA50" i="83"/>
  <c r="AA49" i="83"/>
  <c r="AA48" i="83"/>
  <c r="AA47" i="83"/>
  <c r="AA46" i="83"/>
  <c r="AA45" i="83"/>
  <c r="AA44" i="83"/>
  <c r="AA43" i="83"/>
  <c r="AA42" i="83"/>
  <c r="AA41" i="83"/>
  <c r="AA40" i="83"/>
  <c r="AA39" i="83"/>
  <c r="AA38" i="83"/>
  <c r="AA37" i="83"/>
  <c r="AA36" i="83"/>
  <c r="AA35" i="83"/>
  <c r="AA34" i="83"/>
  <c r="AA33" i="83"/>
  <c r="AA32" i="83"/>
  <c r="AA31" i="83"/>
  <c r="AA30" i="83"/>
  <c r="AA29" i="83"/>
  <c r="AA28" i="83"/>
  <c r="AA27" i="83"/>
  <c r="AA26" i="83"/>
  <c r="AA25" i="83"/>
  <c r="AA24" i="83"/>
  <c r="AA23" i="83"/>
  <c r="AA22" i="83"/>
  <c r="AA21" i="83"/>
  <c r="AA20" i="83"/>
  <c r="AA19" i="83"/>
  <c r="AA18" i="83"/>
  <c r="AA17" i="83"/>
  <c r="AA16" i="83"/>
  <c r="AA15" i="83"/>
  <c r="AA14" i="83"/>
  <c r="AA13" i="83"/>
  <c r="AA12" i="83"/>
  <c r="AA11" i="83"/>
  <c r="AA10" i="83"/>
  <c r="AA9" i="83"/>
  <c r="AA8" i="83"/>
  <c r="S235" i="83"/>
  <c r="S234" i="83"/>
  <c r="S233" i="83"/>
  <c r="S232" i="83"/>
  <c r="S231" i="83"/>
  <c r="S230" i="83"/>
  <c r="S229" i="83"/>
  <c r="S228" i="83"/>
  <c r="S227" i="83"/>
  <c r="S226" i="83"/>
  <c r="S225" i="83"/>
  <c r="S224" i="83"/>
  <c r="S223" i="83"/>
  <c r="S222" i="83"/>
  <c r="S221" i="83"/>
  <c r="S220" i="83"/>
  <c r="S219" i="83"/>
  <c r="S218" i="83"/>
  <c r="S216" i="83"/>
  <c r="S215" i="83"/>
  <c r="S214" i="83"/>
  <c r="S213" i="83"/>
  <c r="S212" i="83"/>
  <c r="S211" i="83"/>
  <c r="S210" i="83"/>
  <c r="S209" i="83"/>
  <c r="S208" i="83"/>
  <c r="S207" i="83"/>
  <c r="S206" i="83"/>
  <c r="S205" i="83"/>
  <c r="S204" i="83"/>
  <c r="S203" i="83"/>
  <c r="S202" i="83"/>
  <c r="S201" i="83"/>
  <c r="S200" i="83"/>
  <c r="S199" i="83"/>
  <c r="S198" i="83"/>
  <c r="S197" i="83"/>
  <c r="S196" i="83"/>
  <c r="S195" i="83"/>
  <c r="S194" i="83"/>
  <c r="S193" i="83"/>
  <c r="S192" i="83"/>
  <c r="S191" i="83"/>
  <c r="S190" i="83"/>
  <c r="S189" i="83"/>
  <c r="S188" i="83"/>
  <c r="S187" i="83"/>
  <c r="S186" i="83"/>
  <c r="S185" i="83"/>
  <c r="S184" i="83"/>
  <c r="S183" i="83"/>
  <c r="S182" i="83"/>
  <c r="S179" i="83"/>
  <c r="S178" i="83"/>
  <c r="S177" i="83"/>
  <c r="S176" i="83"/>
  <c r="S175" i="83"/>
  <c r="S174" i="83"/>
  <c r="S173" i="83"/>
  <c r="S172" i="83"/>
  <c r="S171" i="83"/>
  <c r="S170" i="83"/>
  <c r="S169" i="83"/>
  <c r="S168" i="83"/>
  <c r="S167" i="83"/>
  <c r="S166" i="83"/>
  <c r="S165" i="83"/>
  <c r="S164" i="83"/>
  <c r="S163" i="83"/>
  <c r="S162" i="83"/>
  <c r="S161" i="83"/>
  <c r="S160" i="83"/>
  <c r="S159" i="83"/>
  <c r="S158" i="83"/>
  <c r="S157" i="83"/>
  <c r="S156" i="83"/>
  <c r="S155" i="83"/>
  <c r="S154" i="83"/>
  <c r="S152" i="83"/>
  <c r="S151" i="83"/>
  <c r="S150" i="83"/>
  <c r="S149" i="83"/>
  <c r="S148" i="83"/>
  <c r="S147" i="83"/>
  <c r="S146" i="83"/>
  <c r="S145" i="83"/>
  <c r="S144" i="83"/>
  <c r="S143" i="83"/>
  <c r="S142" i="83"/>
  <c r="S141" i="83"/>
  <c r="S140" i="83"/>
  <c r="S137" i="83"/>
  <c r="S136" i="83"/>
  <c r="S135" i="83"/>
  <c r="S134" i="83"/>
  <c r="S133" i="83"/>
  <c r="S132" i="83"/>
  <c r="S131" i="83"/>
  <c r="S130" i="83"/>
  <c r="S129" i="83"/>
  <c r="S128" i="83"/>
  <c r="S127" i="83"/>
  <c r="S126" i="83"/>
  <c r="S125" i="83"/>
  <c r="S124" i="83"/>
  <c r="S123" i="83"/>
  <c r="S122" i="83"/>
  <c r="S121" i="83"/>
  <c r="S120" i="83"/>
  <c r="S119" i="83"/>
  <c r="S118" i="83"/>
  <c r="S117" i="83"/>
  <c r="S114" i="83"/>
  <c r="S113" i="83"/>
  <c r="S112" i="83"/>
  <c r="S111" i="83"/>
  <c r="S110" i="83"/>
  <c r="S109" i="83"/>
  <c r="S108" i="83"/>
  <c r="S107" i="83"/>
  <c r="S106" i="83"/>
  <c r="S105" i="83"/>
  <c r="S104" i="83"/>
  <c r="S103" i="83"/>
  <c r="S102" i="83"/>
  <c r="S101" i="83"/>
  <c r="S100" i="83"/>
  <c r="S99" i="83"/>
  <c r="S98" i="83"/>
  <c r="S97" i="83"/>
  <c r="S96" i="83"/>
  <c r="S95" i="83"/>
  <c r="S94" i="83"/>
  <c r="S92" i="83"/>
  <c r="S91" i="83"/>
  <c r="S90" i="83"/>
  <c r="S89" i="83"/>
  <c r="S88" i="83"/>
  <c r="S87" i="83"/>
  <c r="S86" i="83"/>
  <c r="S85" i="83"/>
  <c r="S84" i="83"/>
  <c r="S83" i="83"/>
  <c r="S82" i="83"/>
  <c r="S81" i="83"/>
  <c r="S80" i="83"/>
  <c r="S79" i="83"/>
  <c r="S78" i="83"/>
  <c r="S76" i="83"/>
  <c r="S75" i="83"/>
  <c r="S74" i="83"/>
  <c r="S73" i="83"/>
  <c r="S72" i="83"/>
  <c r="S71" i="83"/>
  <c r="S70" i="83"/>
  <c r="S69" i="83"/>
  <c r="S68" i="83"/>
  <c r="S67" i="83"/>
  <c r="S66" i="83"/>
  <c r="S65" i="83"/>
  <c r="S64" i="83"/>
  <c r="S63" i="83"/>
  <c r="S62" i="83"/>
  <c r="S61" i="83"/>
  <c r="S59" i="83"/>
  <c r="S58" i="83"/>
  <c r="S57" i="83"/>
  <c r="S56" i="83"/>
  <c r="S55" i="83"/>
  <c r="S54" i="83"/>
  <c r="S53" i="83"/>
  <c r="S52" i="83"/>
  <c r="S51" i="83"/>
  <c r="S50" i="83"/>
  <c r="S49" i="83"/>
  <c r="S48" i="83"/>
  <c r="S47" i="83"/>
  <c r="S46" i="83"/>
  <c r="S45" i="83"/>
  <c r="S44" i="83"/>
  <c r="S43" i="83"/>
  <c r="S42" i="83"/>
  <c r="S41" i="83"/>
  <c r="S40" i="83"/>
  <c r="S39" i="83"/>
  <c r="S38" i="83"/>
  <c r="S37" i="83"/>
  <c r="S36" i="83"/>
  <c r="S35" i="83"/>
  <c r="S34" i="83"/>
  <c r="S33" i="83"/>
  <c r="S32" i="83"/>
  <c r="S31" i="83"/>
  <c r="S30" i="83"/>
  <c r="S29" i="83"/>
  <c r="S28" i="83"/>
  <c r="S27" i="83"/>
  <c r="S26" i="83"/>
  <c r="S25" i="83"/>
  <c r="S24" i="83"/>
  <c r="S23" i="83"/>
  <c r="S22" i="83"/>
  <c r="S21" i="83"/>
  <c r="S20" i="83"/>
  <c r="S19" i="83"/>
  <c r="S18" i="83"/>
  <c r="S17" i="83"/>
  <c r="S16" i="83"/>
  <c r="S15" i="83"/>
  <c r="S14" i="83"/>
  <c r="S13" i="83"/>
  <c r="S12" i="83"/>
  <c r="S11" i="83"/>
  <c r="S10" i="83"/>
  <c r="S9" i="83"/>
  <c r="S8" i="83"/>
  <c r="R235" i="83"/>
  <c r="R234" i="83"/>
  <c r="R233" i="83"/>
  <c r="R232" i="83"/>
  <c r="R231" i="83"/>
  <c r="R230" i="83"/>
  <c r="R229" i="83"/>
  <c r="R228" i="83"/>
  <c r="R227" i="83"/>
  <c r="R226" i="83"/>
  <c r="R225" i="83"/>
  <c r="R224" i="83"/>
  <c r="R223" i="83"/>
  <c r="R222" i="83"/>
  <c r="R221" i="83"/>
  <c r="R220" i="83"/>
  <c r="R219" i="83"/>
  <c r="R218" i="83"/>
  <c r="R216" i="83"/>
  <c r="R215" i="83"/>
  <c r="R214" i="83"/>
  <c r="R213" i="83"/>
  <c r="R212" i="83"/>
  <c r="R211" i="83"/>
  <c r="R210" i="83"/>
  <c r="R209" i="83"/>
  <c r="R208" i="83"/>
  <c r="R207" i="83"/>
  <c r="R206" i="83"/>
  <c r="R205" i="83"/>
  <c r="R204" i="83"/>
  <c r="R203" i="83"/>
  <c r="R202" i="83"/>
  <c r="R201" i="83"/>
  <c r="R200" i="83"/>
  <c r="R199" i="83"/>
  <c r="R198" i="83"/>
  <c r="R197" i="83"/>
  <c r="R196" i="83"/>
  <c r="R195" i="83"/>
  <c r="R194" i="83"/>
  <c r="R193" i="83"/>
  <c r="R192" i="83"/>
  <c r="R191" i="83"/>
  <c r="R190" i="83"/>
  <c r="R189" i="83"/>
  <c r="R188" i="83"/>
  <c r="R187" i="83"/>
  <c r="R186" i="83"/>
  <c r="R185" i="83"/>
  <c r="R184" i="83"/>
  <c r="R183" i="83"/>
  <c r="R182" i="83"/>
  <c r="R179" i="83"/>
  <c r="R178" i="83"/>
  <c r="R177" i="83"/>
  <c r="R176" i="83"/>
  <c r="R175" i="83"/>
  <c r="R174" i="83"/>
  <c r="R173" i="83"/>
  <c r="R172" i="83"/>
  <c r="R171" i="83"/>
  <c r="R170" i="83"/>
  <c r="R169" i="83"/>
  <c r="R168" i="83"/>
  <c r="R167" i="83"/>
  <c r="R166" i="83"/>
  <c r="R165" i="83"/>
  <c r="R164" i="83"/>
  <c r="R163" i="83"/>
  <c r="R162" i="83"/>
  <c r="R161" i="83"/>
  <c r="R160" i="83"/>
  <c r="R159" i="83"/>
  <c r="R158" i="83"/>
  <c r="R157" i="83"/>
  <c r="R156" i="83"/>
  <c r="R155" i="83"/>
  <c r="R154" i="83"/>
  <c r="R152" i="83"/>
  <c r="R151" i="83"/>
  <c r="R150" i="83"/>
  <c r="R149" i="83"/>
  <c r="R148" i="83"/>
  <c r="R147" i="83"/>
  <c r="R146" i="83"/>
  <c r="R145" i="83"/>
  <c r="R144" i="83"/>
  <c r="R143" i="83"/>
  <c r="R142" i="83"/>
  <c r="R141" i="83"/>
  <c r="R140" i="83"/>
  <c r="R137" i="83"/>
  <c r="R136" i="83"/>
  <c r="R135" i="83"/>
  <c r="R134" i="83"/>
  <c r="R133" i="83"/>
  <c r="R132" i="83"/>
  <c r="R131" i="83"/>
  <c r="R130" i="83"/>
  <c r="R129" i="83"/>
  <c r="R128" i="83"/>
  <c r="R127" i="83"/>
  <c r="R126" i="83"/>
  <c r="R125" i="83"/>
  <c r="R124" i="83"/>
  <c r="R123" i="83"/>
  <c r="R122" i="83"/>
  <c r="R121" i="83"/>
  <c r="R120" i="83"/>
  <c r="R119" i="83"/>
  <c r="R118" i="83"/>
  <c r="R117" i="83"/>
  <c r="R114" i="83"/>
  <c r="R113" i="83"/>
  <c r="R112" i="83"/>
  <c r="R111" i="83"/>
  <c r="R110" i="83"/>
  <c r="R109" i="83"/>
  <c r="R108" i="83"/>
  <c r="R107" i="83"/>
  <c r="R106" i="83"/>
  <c r="R105" i="83"/>
  <c r="R104" i="83"/>
  <c r="R103" i="83"/>
  <c r="R102" i="83"/>
  <c r="R101" i="83"/>
  <c r="R100" i="83"/>
  <c r="R99" i="83"/>
  <c r="R98" i="83"/>
  <c r="R97" i="83"/>
  <c r="R96" i="83"/>
  <c r="R95" i="83"/>
  <c r="R94" i="83"/>
  <c r="R92" i="83"/>
  <c r="R91" i="83"/>
  <c r="R90" i="83"/>
  <c r="R89" i="83"/>
  <c r="R88" i="83"/>
  <c r="R87" i="83"/>
  <c r="R86" i="83"/>
  <c r="R85" i="83"/>
  <c r="R84" i="83"/>
  <c r="R83" i="83"/>
  <c r="R82" i="83"/>
  <c r="R81" i="83"/>
  <c r="R80" i="83"/>
  <c r="R79" i="83"/>
  <c r="R78" i="83"/>
  <c r="R76" i="83"/>
  <c r="R75" i="83"/>
  <c r="R74" i="83"/>
  <c r="R73" i="83"/>
  <c r="R72" i="83"/>
  <c r="R71" i="83"/>
  <c r="R70" i="83"/>
  <c r="R69" i="83"/>
  <c r="R68" i="83"/>
  <c r="R67" i="83"/>
  <c r="R66" i="83"/>
  <c r="R65" i="83"/>
  <c r="R64" i="83"/>
  <c r="R63" i="83"/>
  <c r="R62" i="83"/>
  <c r="R61" i="83"/>
  <c r="R59" i="83"/>
  <c r="R58" i="83"/>
  <c r="R57" i="83"/>
  <c r="R56" i="83"/>
  <c r="R55" i="83"/>
  <c r="R54" i="83"/>
  <c r="R53" i="83"/>
  <c r="R52" i="83"/>
  <c r="R51" i="83"/>
  <c r="R50" i="83"/>
  <c r="R49" i="83"/>
  <c r="R48" i="83"/>
  <c r="R47" i="83"/>
  <c r="R46" i="83"/>
  <c r="R45" i="83"/>
  <c r="R44" i="83"/>
  <c r="R43" i="83"/>
  <c r="R42" i="83"/>
  <c r="R41" i="83"/>
  <c r="R40" i="83"/>
  <c r="R39" i="83"/>
  <c r="R38" i="83"/>
  <c r="R37" i="83"/>
  <c r="R36" i="83"/>
  <c r="R35" i="83"/>
  <c r="R34" i="83"/>
  <c r="R33" i="83"/>
  <c r="R32" i="83"/>
  <c r="R31" i="83"/>
  <c r="R30" i="83"/>
  <c r="R29" i="83"/>
  <c r="R28" i="83"/>
  <c r="R27" i="83"/>
  <c r="R26" i="83"/>
  <c r="R25" i="83"/>
  <c r="R24" i="83"/>
  <c r="R23" i="83"/>
  <c r="R22" i="83"/>
  <c r="R21" i="83"/>
  <c r="R20" i="83"/>
  <c r="R19" i="83"/>
  <c r="R18" i="83"/>
  <c r="R17" i="83"/>
  <c r="R16" i="83"/>
  <c r="R15" i="83"/>
  <c r="R14" i="83"/>
  <c r="R13" i="83"/>
  <c r="R12" i="83"/>
  <c r="R11" i="83"/>
  <c r="R10" i="83"/>
  <c r="R9" i="83"/>
  <c r="R8" i="83"/>
  <c r="Q235" i="83"/>
  <c r="Q234" i="83"/>
  <c r="Q233" i="83"/>
  <c r="Q232" i="83"/>
  <c r="Q231" i="83"/>
  <c r="Q230" i="83"/>
  <c r="Q229" i="83"/>
  <c r="Q228" i="83"/>
  <c r="Q227" i="83"/>
  <c r="Q226" i="83"/>
  <c r="Q225" i="83"/>
  <c r="Q224" i="83"/>
  <c r="Q223" i="83"/>
  <c r="Q222" i="83"/>
  <c r="Q221" i="83"/>
  <c r="Q220" i="83"/>
  <c r="Q219" i="83"/>
  <c r="Q218" i="83"/>
  <c r="Q216" i="83"/>
  <c r="Q215" i="83"/>
  <c r="Q214" i="83"/>
  <c r="Q213" i="83"/>
  <c r="Q212" i="83"/>
  <c r="Q211" i="83"/>
  <c r="Q210" i="83"/>
  <c r="Q209" i="83"/>
  <c r="Q208" i="83"/>
  <c r="Q207" i="83"/>
  <c r="Q206" i="83"/>
  <c r="Q205" i="83"/>
  <c r="Q204" i="83"/>
  <c r="Q203" i="83"/>
  <c r="Q202" i="83"/>
  <c r="Q201" i="83"/>
  <c r="Q200" i="83"/>
  <c r="Q199" i="83"/>
  <c r="Q198" i="83"/>
  <c r="Q197" i="83"/>
  <c r="Q196" i="83"/>
  <c r="Q195" i="83"/>
  <c r="Q194" i="83"/>
  <c r="Q193" i="83"/>
  <c r="Q192" i="83"/>
  <c r="Q191" i="83"/>
  <c r="Q190" i="83"/>
  <c r="Q189" i="83"/>
  <c r="Q188" i="83"/>
  <c r="Q187" i="83"/>
  <c r="Q186" i="83"/>
  <c r="Q185" i="83"/>
  <c r="Q184" i="83"/>
  <c r="Q183" i="83"/>
  <c r="Q182" i="83"/>
  <c r="Q179" i="83"/>
  <c r="Q178" i="83"/>
  <c r="Q177" i="83"/>
  <c r="Q176" i="83"/>
  <c r="Q175" i="83"/>
  <c r="Q174" i="83"/>
  <c r="Q173" i="83"/>
  <c r="Q172" i="83"/>
  <c r="Q171" i="83"/>
  <c r="Q170" i="83"/>
  <c r="Q169" i="83"/>
  <c r="Q168" i="83"/>
  <c r="Q167" i="83"/>
  <c r="Q166" i="83"/>
  <c r="Q165" i="83"/>
  <c r="Q164" i="83"/>
  <c r="Q163" i="83"/>
  <c r="Q162" i="83"/>
  <c r="Q161" i="83"/>
  <c r="Q160" i="83"/>
  <c r="Q159" i="83"/>
  <c r="Q158" i="83"/>
  <c r="Q157" i="83"/>
  <c r="Q156" i="83"/>
  <c r="Q155" i="83"/>
  <c r="Q154" i="83"/>
  <c r="Q152" i="83"/>
  <c r="Q151" i="83"/>
  <c r="Q150" i="83"/>
  <c r="Q149" i="83"/>
  <c r="Q148" i="83"/>
  <c r="Q147" i="83"/>
  <c r="Q146" i="83"/>
  <c r="Q145" i="83"/>
  <c r="Q144" i="83"/>
  <c r="Q143" i="83"/>
  <c r="Q142" i="83"/>
  <c r="Q141" i="83"/>
  <c r="Q140" i="83"/>
  <c r="Q137" i="83"/>
  <c r="Q136" i="83"/>
  <c r="Q135" i="83"/>
  <c r="Q134" i="83"/>
  <c r="Q133" i="83"/>
  <c r="Q132" i="83"/>
  <c r="Q131" i="83"/>
  <c r="Q130" i="83"/>
  <c r="Q129" i="83"/>
  <c r="Q128" i="83"/>
  <c r="Q127" i="83"/>
  <c r="Q126" i="83"/>
  <c r="Q125" i="83"/>
  <c r="Q124" i="83"/>
  <c r="Q123" i="83"/>
  <c r="Q122" i="83"/>
  <c r="Q121" i="83"/>
  <c r="Q120" i="83"/>
  <c r="Q119" i="83"/>
  <c r="Q118" i="83"/>
  <c r="Q117" i="83"/>
  <c r="Q114" i="83"/>
  <c r="Q113" i="83"/>
  <c r="Q112" i="83"/>
  <c r="Q111" i="83"/>
  <c r="Q110" i="83"/>
  <c r="Q109" i="83"/>
  <c r="Q108" i="83"/>
  <c r="Q107" i="83"/>
  <c r="Q106" i="83"/>
  <c r="Q105" i="83"/>
  <c r="Q104" i="83"/>
  <c r="Q103" i="83"/>
  <c r="Q102" i="83"/>
  <c r="Q101" i="83"/>
  <c r="Q100" i="83"/>
  <c r="Q99" i="83"/>
  <c r="Q98" i="83"/>
  <c r="Q97" i="83"/>
  <c r="Q96" i="83"/>
  <c r="Q95" i="83"/>
  <c r="Q94" i="83"/>
  <c r="Q92" i="83"/>
  <c r="Q91" i="83"/>
  <c r="Q90" i="83"/>
  <c r="Q89" i="83"/>
  <c r="Q88" i="83"/>
  <c r="Q87" i="83"/>
  <c r="Q86" i="83"/>
  <c r="Q85" i="83"/>
  <c r="Q84" i="83"/>
  <c r="Q83" i="83"/>
  <c r="Q82" i="83"/>
  <c r="Q81" i="83"/>
  <c r="Q80" i="83"/>
  <c r="Q79" i="83"/>
  <c r="Q78" i="83"/>
  <c r="Q76" i="83"/>
  <c r="Q75" i="83"/>
  <c r="Q74" i="83"/>
  <c r="Q73" i="83"/>
  <c r="Q72" i="83"/>
  <c r="Q71" i="83"/>
  <c r="Q70" i="83"/>
  <c r="Q69" i="83"/>
  <c r="Q68" i="83"/>
  <c r="Q67" i="83"/>
  <c r="Q66" i="83"/>
  <c r="Q65" i="83"/>
  <c r="Q64" i="83"/>
  <c r="Q63" i="83"/>
  <c r="Q62" i="83"/>
  <c r="Q61" i="83"/>
  <c r="Q59" i="83"/>
  <c r="Q58" i="83"/>
  <c r="Q57" i="83"/>
  <c r="Q56" i="83"/>
  <c r="Q55" i="83"/>
  <c r="Q54" i="83"/>
  <c r="Q53" i="83"/>
  <c r="Q52" i="83"/>
  <c r="Q51" i="83"/>
  <c r="Q50" i="83"/>
  <c r="Q49" i="83"/>
  <c r="Q48" i="83"/>
  <c r="Q47" i="83"/>
  <c r="Q46" i="83"/>
  <c r="Q45" i="83"/>
  <c r="Q44" i="83"/>
  <c r="Q43" i="83"/>
  <c r="Q42" i="83"/>
  <c r="Q41" i="83"/>
  <c r="Q40" i="83"/>
  <c r="Q39" i="83"/>
  <c r="Q38" i="83"/>
  <c r="Q37" i="83"/>
  <c r="Q36" i="83"/>
  <c r="Q35" i="83"/>
  <c r="Q34" i="83"/>
  <c r="Q33" i="83"/>
  <c r="Q32" i="83"/>
  <c r="Q31" i="83"/>
  <c r="Q30" i="83"/>
  <c r="Q29" i="83"/>
  <c r="Q28" i="83"/>
  <c r="Q27" i="83"/>
  <c r="Q26" i="83"/>
  <c r="Q25" i="83"/>
  <c r="Q24" i="83"/>
  <c r="Q23" i="83"/>
  <c r="Q22" i="83"/>
  <c r="Q21" i="83"/>
  <c r="Q20" i="83"/>
  <c r="Q19" i="83"/>
  <c r="Q18" i="83"/>
  <c r="Q17" i="83"/>
  <c r="Q16" i="83"/>
  <c r="Q15" i="83"/>
  <c r="Q14" i="83"/>
  <c r="Q13" i="83"/>
  <c r="Q12" i="83"/>
  <c r="Q11" i="83"/>
  <c r="Q10" i="83"/>
  <c r="Q9" i="83"/>
  <c r="Q8" i="83"/>
  <c r="P235" i="83"/>
  <c r="P234" i="83"/>
  <c r="P233" i="83"/>
  <c r="P232" i="83"/>
  <c r="P231" i="83"/>
  <c r="P230" i="83"/>
  <c r="P229" i="83"/>
  <c r="P228" i="83"/>
  <c r="P227" i="83"/>
  <c r="P226" i="83"/>
  <c r="P225" i="83"/>
  <c r="P224" i="83"/>
  <c r="P223" i="83"/>
  <c r="P222" i="83"/>
  <c r="P221" i="83"/>
  <c r="P220" i="83"/>
  <c r="P219" i="83"/>
  <c r="P218" i="83"/>
  <c r="P216" i="83"/>
  <c r="P215" i="83"/>
  <c r="P214" i="83"/>
  <c r="P213" i="83"/>
  <c r="P212" i="83"/>
  <c r="P211" i="83"/>
  <c r="P210" i="83"/>
  <c r="P209" i="83"/>
  <c r="P208" i="83"/>
  <c r="P207" i="83"/>
  <c r="P206" i="83"/>
  <c r="P205" i="83"/>
  <c r="P204" i="83"/>
  <c r="P203" i="83"/>
  <c r="P202" i="83"/>
  <c r="P201" i="83"/>
  <c r="P200" i="83"/>
  <c r="P199" i="83"/>
  <c r="P198" i="83"/>
  <c r="P197" i="83"/>
  <c r="P196" i="83"/>
  <c r="P195" i="83"/>
  <c r="P194" i="83"/>
  <c r="P193" i="83"/>
  <c r="P192" i="83"/>
  <c r="P191" i="83"/>
  <c r="P190" i="83"/>
  <c r="P189" i="83"/>
  <c r="P188" i="83"/>
  <c r="P187" i="83"/>
  <c r="P186" i="83"/>
  <c r="P185" i="83"/>
  <c r="P184" i="83"/>
  <c r="P183" i="83"/>
  <c r="P182" i="83"/>
  <c r="P179" i="83"/>
  <c r="P178" i="83"/>
  <c r="P177" i="83"/>
  <c r="P176" i="83"/>
  <c r="P175" i="83"/>
  <c r="P174" i="83"/>
  <c r="P173" i="83"/>
  <c r="P172" i="83"/>
  <c r="P171" i="83"/>
  <c r="P170" i="83"/>
  <c r="P169" i="83"/>
  <c r="P168" i="83"/>
  <c r="P167" i="83"/>
  <c r="P166" i="83"/>
  <c r="P165" i="83"/>
  <c r="P164" i="83"/>
  <c r="P163" i="83"/>
  <c r="P162" i="83"/>
  <c r="P161" i="83"/>
  <c r="P160" i="83"/>
  <c r="P159" i="83"/>
  <c r="P158" i="83"/>
  <c r="P157" i="83"/>
  <c r="P156" i="83"/>
  <c r="P155" i="83"/>
  <c r="P154" i="83"/>
  <c r="P152" i="83"/>
  <c r="P151" i="83"/>
  <c r="P150" i="83"/>
  <c r="P149" i="83"/>
  <c r="P148" i="83"/>
  <c r="P147" i="83"/>
  <c r="P146" i="83"/>
  <c r="P145" i="83"/>
  <c r="P144" i="83"/>
  <c r="P143" i="83"/>
  <c r="P142" i="83"/>
  <c r="P141" i="83"/>
  <c r="P140" i="83"/>
  <c r="P137" i="83"/>
  <c r="P136" i="83"/>
  <c r="P135" i="83"/>
  <c r="P134" i="83"/>
  <c r="P133" i="83"/>
  <c r="P132" i="83"/>
  <c r="P131" i="83"/>
  <c r="P130" i="83"/>
  <c r="P129" i="83"/>
  <c r="P128" i="83"/>
  <c r="P127" i="83"/>
  <c r="P126" i="83"/>
  <c r="P125" i="83"/>
  <c r="P124" i="83"/>
  <c r="P123" i="83"/>
  <c r="P122" i="83"/>
  <c r="P121" i="83"/>
  <c r="P120" i="83"/>
  <c r="P119" i="83"/>
  <c r="P118" i="83"/>
  <c r="P117" i="83"/>
  <c r="P114" i="83"/>
  <c r="P113" i="83"/>
  <c r="P112" i="83"/>
  <c r="P111" i="83"/>
  <c r="P110" i="83"/>
  <c r="P109" i="83"/>
  <c r="P108" i="83"/>
  <c r="P107" i="83"/>
  <c r="P106" i="83"/>
  <c r="P105" i="83"/>
  <c r="P104" i="83"/>
  <c r="P103" i="83"/>
  <c r="P102" i="83"/>
  <c r="P101" i="83"/>
  <c r="P100" i="83"/>
  <c r="P99" i="83"/>
  <c r="P98" i="83"/>
  <c r="P97" i="83"/>
  <c r="P96" i="83"/>
  <c r="P95" i="83"/>
  <c r="P94" i="83"/>
  <c r="P92" i="83"/>
  <c r="P91" i="83"/>
  <c r="P90" i="83"/>
  <c r="P89" i="83"/>
  <c r="P88" i="83"/>
  <c r="P87" i="83"/>
  <c r="P86" i="83"/>
  <c r="P85" i="83"/>
  <c r="P84" i="83"/>
  <c r="P83" i="83"/>
  <c r="P82" i="83"/>
  <c r="P81" i="83"/>
  <c r="P80" i="83"/>
  <c r="P79" i="83"/>
  <c r="P78" i="83"/>
  <c r="P76" i="83"/>
  <c r="P75" i="83"/>
  <c r="P74" i="83"/>
  <c r="P73" i="83"/>
  <c r="P72" i="83"/>
  <c r="P71" i="83"/>
  <c r="P70" i="83"/>
  <c r="P69" i="83"/>
  <c r="P68" i="83"/>
  <c r="P67" i="83"/>
  <c r="P66" i="83"/>
  <c r="P65" i="83"/>
  <c r="P64" i="83"/>
  <c r="P63" i="83"/>
  <c r="P62" i="83"/>
  <c r="P61" i="83"/>
  <c r="P59" i="83"/>
  <c r="P58" i="83"/>
  <c r="P57" i="83"/>
  <c r="P56" i="83"/>
  <c r="P55" i="83"/>
  <c r="P54" i="83"/>
  <c r="P53" i="83"/>
  <c r="P52" i="83"/>
  <c r="P51" i="83"/>
  <c r="P50" i="83"/>
  <c r="P49" i="83"/>
  <c r="P48" i="83"/>
  <c r="P47" i="83"/>
  <c r="P46" i="83"/>
  <c r="P45" i="83"/>
  <c r="P44" i="83"/>
  <c r="P43" i="83"/>
  <c r="P42" i="83"/>
  <c r="P41" i="83"/>
  <c r="P40" i="83"/>
  <c r="P39" i="83"/>
  <c r="P38" i="83"/>
  <c r="P37" i="83"/>
  <c r="P36" i="83"/>
  <c r="P35" i="83"/>
  <c r="P34" i="83"/>
  <c r="P33" i="83"/>
  <c r="P32" i="83"/>
  <c r="P31" i="83"/>
  <c r="P30" i="83"/>
  <c r="P29" i="83"/>
  <c r="P28" i="83"/>
  <c r="P27" i="83"/>
  <c r="P26" i="83"/>
  <c r="P25" i="83"/>
  <c r="P24" i="83"/>
  <c r="P23" i="83"/>
  <c r="P22" i="83"/>
  <c r="P21" i="83"/>
  <c r="P20" i="83"/>
  <c r="P19" i="83"/>
  <c r="P18" i="83"/>
  <c r="P17" i="83"/>
  <c r="P16" i="83"/>
  <c r="P15" i="83"/>
  <c r="P14" i="83"/>
  <c r="P13" i="83"/>
  <c r="P12" i="83"/>
  <c r="P11" i="83"/>
  <c r="P10" i="83"/>
  <c r="P9" i="83"/>
  <c r="P8" i="83"/>
  <c r="O235" i="83"/>
  <c r="O234" i="83"/>
  <c r="O233" i="83"/>
  <c r="O232" i="83"/>
  <c r="O231" i="83"/>
  <c r="O230" i="83"/>
  <c r="O229" i="83"/>
  <c r="O228" i="83"/>
  <c r="O227" i="83"/>
  <c r="O226" i="83"/>
  <c r="O225" i="83"/>
  <c r="O224" i="83"/>
  <c r="O223" i="83"/>
  <c r="O222" i="83"/>
  <c r="O221" i="83"/>
  <c r="O220" i="83"/>
  <c r="O219" i="83"/>
  <c r="O218" i="83"/>
  <c r="O216" i="83"/>
  <c r="O215" i="83"/>
  <c r="O214" i="83"/>
  <c r="O213" i="83"/>
  <c r="O212" i="83"/>
  <c r="O211" i="83"/>
  <c r="O210" i="83"/>
  <c r="O209" i="83"/>
  <c r="O208" i="83"/>
  <c r="O207" i="83"/>
  <c r="O206" i="83"/>
  <c r="O205" i="83"/>
  <c r="O204" i="83"/>
  <c r="O203" i="83"/>
  <c r="O202" i="83"/>
  <c r="O201" i="83"/>
  <c r="O200" i="83"/>
  <c r="O199" i="83"/>
  <c r="O198" i="83"/>
  <c r="O197" i="83"/>
  <c r="O196" i="83"/>
  <c r="O195" i="83"/>
  <c r="O194" i="83"/>
  <c r="O193" i="83"/>
  <c r="O192" i="83"/>
  <c r="O191" i="83"/>
  <c r="O190" i="83"/>
  <c r="O189" i="83"/>
  <c r="O188" i="83"/>
  <c r="O187" i="83"/>
  <c r="O186" i="83"/>
  <c r="O185" i="83"/>
  <c r="O184" i="83"/>
  <c r="O183" i="83"/>
  <c r="O182" i="83"/>
  <c r="O179" i="83"/>
  <c r="O178" i="83"/>
  <c r="O177" i="83"/>
  <c r="O176" i="83"/>
  <c r="O175" i="83"/>
  <c r="O174" i="83"/>
  <c r="O173" i="83"/>
  <c r="O172" i="83"/>
  <c r="O171" i="83"/>
  <c r="O170" i="83"/>
  <c r="O169" i="83"/>
  <c r="O168" i="83"/>
  <c r="O167" i="83"/>
  <c r="O166" i="83"/>
  <c r="O165" i="83"/>
  <c r="O164" i="83"/>
  <c r="O163" i="83"/>
  <c r="O162" i="83"/>
  <c r="O161" i="83"/>
  <c r="O160" i="83"/>
  <c r="O159" i="83"/>
  <c r="O158" i="83"/>
  <c r="O157" i="83"/>
  <c r="O156" i="83"/>
  <c r="O155" i="83"/>
  <c r="O154" i="83"/>
  <c r="O152" i="83"/>
  <c r="O151" i="83"/>
  <c r="O150" i="83"/>
  <c r="O149" i="83"/>
  <c r="O148" i="83"/>
  <c r="O147" i="83"/>
  <c r="O146" i="83"/>
  <c r="O145" i="83"/>
  <c r="O144" i="83"/>
  <c r="O143" i="83"/>
  <c r="O142" i="83"/>
  <c r="O141" i="83"/>
  <c r="O140" i="83"/>
  <c r="O137" i="83"/>
  <c r="O136" i="83"/>
  <c r="O135" i="83"/>
  <c r="O134" i="83"/>
  <c r="O133" i="83"/>
  <c r="O132" i="83"/>
  <c r="O131" i="83"/>
  <c r="O130" i="83"/>
  <c r="O129" i="83"/>
  <c r="O128" i="83"/>
  <c r="O127" i="83"/>
  <c r="O126" i="83"/>
  <c r="O125" i="83"/>
  <c r="O124" i="83"/>
  <c r="O123" i="83"/>
  <c r="O122" i="83"/>
  <c r="O121" i="83"/>
  <c r="O120" i="83"/>
  <c r="O119" i="83"/>
  <c r="O118" i="83"/>
  <c r="O117" i="83"/>
  <c r="O114" i="83"/>
  <c r="O113" i="83"/>
  <c r="O112" i="83"/>
  <c r="O111" i="83"/>
  <c r="O110" i="83"/>
  <c r="O109" i="83"/>
  <c r="O108" i="83"/>
  <c r="O107" i="83"/>
  <c r="O106" i="83"/>
  <c r="O105" i="83"/>
  <c r="O104" i="83"/>
  <c r="O103" i="83"/>
  <c r="O102" i="83"/>
  <c r="O101" i="83"/>
  <c r="O100" i="83"/>
  <c r="O99" i="83"/>
  <c r="O98" i="83"/>
  <c r="O97" i="83"/>
  <c r="O96" i="83"/>
  <c r="O95" i="83"/>
  <c r="O94" i="83"/>
  <c r="O92" i="83"/>
  <c r="O91" i="83"/>
  <c r="O90" i="83"/>
  <c r="O89" i="83"/>
  <c r="O88" i="83"/>
  <c r="O87" i="83"/>
  <c r="O86" i="83"/>
  <c r="O85" i="83"/>
  <c r="O84" i="83"/>
  <c r="O83" i="83"/>
  <c r="O82" i="83"/>
  <c r="O81" i="83"/>
  <c r="O80" i="83"/>
  <c r="O79" i="83"/>
  <c r="O78" i="83"/>
  <c r="O76" i="83"/>
  <c r="O75" i="83"/>
  <c r="O74" i="83"/>
  <c r="O73" i="83"/>
  <c r="O72" i="83"/>
  <c r="O71" i="83"/>
  <c r="O70" i="83"/>
  <c r="O69" i="83"/>
  <c r="O68" i="83"/>
  <c r="O67" i="83"/>
  <c r="O66" i="83"/>
  <c r="O65" i="83"/>
  <c r="O64" i="83"/>
  <c r="O63" i="83"/>
  <c r="O62" i="83"/>
  <c r="O61" i="83"/>
  <c r="O59" i="83"/>
  <c r="O58" i="83"/>
  <c r="O57" i="83"/>
  <c r="O56" i="83"/>
  <c r="O55" i="83"/>
  <c r="O54" i="83"/>
  <c r="O53" i="83"/>
  <c r="O52" i="83"/>
  <c r="O51" i="83"/>
  <c r="O50" i="83"/>
  <c r="O49" i="83"/>
  <c r="O48" i="83"/>
  <c r="O47" i="83"/>
  <c r="O46" i="83"/>
  <c r="O45" i="83"/>
  <c r="O44" i="83"/>
  <c r="O43" i="83"/>
  <c r="O42" i="83"/>
  <c r="O41" i="83"/>
  <c r="O40" i="83"/>
  <c r="O39" i="83"/>
  <c r="O38" i="83"/>
  <c r="O37" i="83"/>
  <c r="O36" i="83"/>
  <c r="O35" i="83"/>
  <c r="O34" i="83"/>
  <c r="O33" i="83"/>
  <c r="O32" i="83"/>
  <c r="O31" i="83"/>
  <c r="O30" i="83"/>
  <c r="O29" i="83"/>
  <c r="O28" i="83"/>
  <c r="O27" i="83"/>
  <c r="O26" i="83"/>
  <c r="O25" i="83"/>
  <c r="O24" i="83"/>
  <c r="O23" i="83"/>
  <c r="O22" i="83"/>
  <c r="O21" i="83"/>
  <c r="O20" i="83"/>
  <c r="O19" i="83"/>
  <c r="O18" i="83"/>
  <c r="O17" i="83"/>
  <c r="O16" i="83"/>
  <c r="O15" i="83"/>
  <c r="O14" i="83"/>
  <c r="O13" i="83"/>
  <c r="O12" i="83"/>
  <c r="O11" i="83"/>
  <c r="O10" i="83"/>
  <c r="O9" i="83"/>
  <c r="O8" i="83"/>
  <c r="N235" i="83"/>
  <c r="N234" i="83"/>
  <c r="N233" i="83"/>
  <c r="N232" i="83"/>
  <c r="N231" i="83"/>
  <c r="N230" i="83"/>
  <c r="N229" i="83"/>
  <c r="N228" i="83"/>
  <c r="N227" i="83"/>
  <c r="N226" i="83"/>
  <c r="N225" i="83"/>
  <c r="N224" i="83"/>
  <c r="N223" i="83"/>
  <c r="N222" i="83"/>
  <c r="N221" i="83"/>
  <c r="N220" i="83"/>
  <c r="N219" i="83"/>
  <c r="N218" i="83"/>
  <c r="N216" i="83"/>
  <c r="N215" i="83"/>
  <c r="N214" i="83"/>
  <c r="N213" i="83"/>
  <c r="N212" i="83"/>
  <c r="N211" i="83"/>
  <c r="N210" i="83"/>
  <c r="N209" i="83"/>
  <c r="N208" i="83"/>
  <c r="N207" i="83"/>
  <c r="N206" i="83"/>
  <c r="N205" i="83"/>
  <c r="N204" i="83"/>
  <c r="N203" i="83"/>
  <c r="N202" i="83"/>
  <c r="N201" i="83"/>
  <c r="N200" i="83"/>
  <c r="N199" i="83"/>
  <c r="N198" i="83"/>
  <c r="N197" i="83"/>
  <c r="N196" i="83"/>
  <c r="N195" i="83"/>
  <c r="N194" i="83"/>
  <c r="N193" i="83"/>
  <c r="N192" i="83"/>
  <c r="N191" i="83"/>
  <c r="N190" i="83"/>
  <c r="N189" i="83"/>
  <c r="N188" i="83"/>
  <c r="N187" i="83"/>
  <c r="N186" i="83"/>
  <c r="N185" i="83"/>
  <c r="N184" i="83"/>
  <c r="N183" i="83"/>
  <c r="N182" i="83"/>
  <c r="N179" i="83"/>
  <c r="N178" i="83"/>
  <c r="N177" i="83"/>
  <c r="N176" i="83"/>
  <c r="N175" i="83"/>
  <c r="N174" i="83"/>
  <c r="N173" i="83"/>
  <c r="N172" i="83"/>
  <c r="N171" i="83"/>
  <c r="N170" i="83"/>
  <c r="N169" i="83"/>
  <c r="N168" i="83"/>
  <c r="N167" i="83"/>
  <c r="N166" i="83"/>
  <c r="N165" i="83"/>
  <c r="N164" i="83"/>
  <c r="N163" i="83"/>
  <c r="N162" i="83"/>
  <c r="N161" i="83"/>
  <c r="N160" i="83"/>
  <c r="N159" i="83"/>
  <c r="N158" i="83"/>
  <c r="N157" i="83"/>
  <c r="N156" i="83"/>
  <c r="N155" i="83"/>
  <c r="N154" i="83"/>
  <c r="N152" i="83"/>
  <c r="N151" i="83"/>
  <c r="N150" i="83"/>
  <c r="N149" i="83"/>
  <c r="N148" i="83"/>
  <c r="N147" i="83"/>
  <c r="N146" i="83"/>
  <c r="N145" i="83"/>
  <c r="N144" i="83"/>
  <c r="N143" i="83"/>
  <c r="N142" i="83"/>
  <c r="N141" i="83"/>
  <c r="N140" i="83"/>
  <c r="N137" i="83"/>
  <c r="N136" i="83"/>
  <c r="N135" i="83"/>
  <c r="N134" i="83"/>
  <c r="N133" i="83"/>
  <c r="N132" i="83"/>
  <c r="N131" i="83"/>
  <c r="N130" i="83"/>
  <c r="N129" i="83"/>
  <c r="N128" i="83"/>
  <c r="N127" i="83"/>
  <c r="N126" i="83"/>
  <c r="N125" i="83"/>
  <c r="N124" i="83"/>
  <c r="N123" i="83"/>
  <c r="N122" i="83"/>
  <c r="N121" i="83"/>
  <c r="N120" i="83"/>
  <c r="N119" i="83"/>
  <c r="N118" i="83"/>
  <c r="N117" i="83"/>
  <c r="N114" i="83"/>
  <c r="N113" i="83"/>
  <c r="N112" i="83"/>
  <c r="N111" i="83"/>
  <c r="N110" i="83"/>
  <c r="N109" i="83"/>
  <c r="N108" i="83"/>
  <c r="N107" i="83"/>
  <c r="N106" i="83"/>
  <c r="N105" i="83"/>
  <c r="N104" i="83"/>
  <c r="N103" i="83"/>
  <c r="N102" i="83"/>
  <c r="N101" i="83"/>
  <c r="N100" i="83"/>
  <c r="N99" i="83"/>
  <c r="N98" i="83"/>
  <c r="N97" i="83"/>
  <c r="N96" i="83"/>
  <c r="N95" i="83"/>
  <c r="N94" i="83"/>
  <c r="N92" i="83"/>
  <c r="N91" i="83"/>
  <c r="N90" i="83"/>
  <c r="N89" i="83"/>
  <c r="N88" i="83"/>
  <c r="N87" i="83"/>
  <c r="N86" i="83"/>
  <c r="N85" i="83"/>
  <c r="N84" i="83"/>
  <c r="N83" i="83"/>
  <c r="N82" i="83"/>
  <c r="N81" i="83"/>
  <c r="N80" i="83"/>
  <c r="N79" i="83"/>
  <c r="N78" i="83"/>
  <c r="N76" i="83"/>
  <c r="N75" i="83"/>
  <c r="N74" i="83"/>
  <c r="N73" i="83"/>
  <c r="N72" i="83"/>
  <c r="N71" i="83"/>
  <c r="N70" i="83"/>
  <c r="N69" i="83"/>
  <c r="N68" i="83"/>
  <c r="N67" i="83"/>
  <c r="N66" i="83"/>
  <c r="N65" i="83"/>
  <c r="N64" i="83"/>
  <c r="N63" i="83"/>
  <c r="N62" i="83"/>
  <c r="N61" i="83"/>
  <c r="N59" i="83"/>
  <c r="N58" i="83"/>
  <c r="N57" i="83"/>
  <c r="N56" i="83"/>
  <c r="N55" i="83"/>
  <c r="N54" i="83"/>
  <c r="N53" i="83"/>
  <c r="N52" i="83"/>
  <c r="N51" i="83"/>
  <c r="N50" i="83"/>
  <c r="N49" i="83"/>
  <c r="N48" i="83"/>
  <c r="N47" i="83"/>
  <c r="N46" i="83"/>
  <c r="N45" i="83"/>
  <c r="N44" i="83"/>
  <c r="N43" i="83"/>
  <c r="N42" i="83"/>
  <c r="N41" i="83"/>
  <c r="N40" i="83"/>
  <c r="N39" i="83"/>
  <c r="N38" i="83"/>
  <c r="N37" i="83"/>
  <c r="N36" i="83"/>
  <c r="N35" i="83"/>
  <c r="N34" i="83"/>
  <c r="N33" i="83"/>
  <c r="N32" i="83"/>
  <c r="N31" i="83"/>
  <c r="N30" i="83"/>
  <c r="N29" i="83"/>
  <c r="N28" i="83"/>
  <c r="N27" i="83"/>
  <c r="N26" i="83"/>
  <c r="N25" i="83"/>
  <c r="N24" i="83"/>
  <c r="N23" i="83"/>
  <c r="N22" i="83"/>
  <c r="N21" i="83"/>
  <c r="N20" i="83"/>
  <c r="N19" i="83"/>
  <c r="N18" i="83"/>
  <c r="N17" i="83"/>
  <c r="N16" i="83"/>
  <c r="N15" i="83"/>
  <c r="N14" i="83"/>
  <c r="N13" i="83"/>
  <c r="N12" i="83"/>
  <c r="N11" i="83"/>
  <c r="N10" i="83"/>
  <c r="N9" i="83"/>
  <c r="N8" i="83"/>
  <c r="M235" i="83"/>
  <c r="M234" i="83"/>
  <c r="M233" i="83"/>
  <c r="M232" i="83"/>
  <c r="M231" i="83"/>
  <c r="M230" i="83"/>
  <c r="M229" i="83"/>
  <c r="M228" i="83"/>
  <c r="M227" i="83"/>
  <c r="M226" i="83"/>
  <c r="M225" i="83"/>
  <c r="M224" i="83"/>
  <c r="M223" i="83"/>
  <c r="M222" i="83"/>
  <c r="M221" i="83"/>
  <c r="M220" i="83"/>
  <c r="M219" i="83"/>
  <c r="M218" i="83"/>
  <c r="M216" i="83"/>
  <c r="M215" i="83"/>
  <c r="M214" i="83"/>
  <c r="M213" i="83"/>
  <c r="M212" i="83"/>
  <c r="M211" i="83"/>
  <c r="M210" i="83"/>
  <c r="M209" i="83"/>
  <c r="M208" i="83"/>
  <c r="M207" i="83"/>
  <c r="M206" i="83"/>
  <c r="M205" i="83"/>
  <c r="M204" i="83"/>
  <c r="M203" i="83"/>
  <c r="M202" i="83"/>
  <c r="M201" i="83"/>
  <c r="M200" i="83"/>
  <c r="M199" i="83"/>
  <c r="M198" i="83"/>
  <c r="M197" i="83"/>
  <c r="M196" i="83"/>
  <c r="M195" i="83"/>
  <c r="M194" i="83"/>
  <c r="M193" i="83"/>
  <c r="M192" i="83"/>
  <c r="M191" i="83"/>
  <c r="M190" i="83"/>
  <c r="M189" i="83"/>
  <c r="M188" i="83"/>
  <c r="M187" i="83"/>
  <c r="M186" i="83"/>
  <c r="M185" i="83"/>
  <c r="M184" i="83"/>
  <c r="M183" i="83"/>
  <c r="M182" i="83"/>
  <c r="M179" i="83"/>
  <c r="M178" i="83"/>
  <c r="M177" i="83"/>
  <c r="M176" i="83"/>
  <c r="M175" i="83"/>
  <c r="M174" i="83"/>
  <c r="M173" i="83"/>
  <c r="M172" i="83"/>
  <c r="M171" i="83"/>
  <c r="M170" i="83"/>
  <c r="M169" i="83"/>
  <c r="M168" i="83"/>
  <c r="M167" i="83"/>
  <c r="M166" i="83"/>
  <c r="M165" i="83"/>
  <c r="M164" i="83"/>
  <c r="M163" i="83"/>
  <c r="M162" i="83"/>
  <c r="M161" i="83"/>
  <c r="M160" i="83"/>
  <c r="M159" i="83"/>
  <c r="M158" i="83"/>
  <c r="M157" i="83"/>
  <c r="M156" i="83"/>
  <c r="M155" i="83"/>
  <c r="M154" i="83"/>
  <c r="M152" i="83"/>
  <c r="M151" i="83"/>
  <c r="M150" i="83"/>
  <c r="M149" i="83"/>
  <c r="M148" i="83"/>
  <c r="M147" i="83"/>
  <c r="M146" i="83"/>
  <c r="M145" i="83"/>
  <c r="M144" i="83"/>
  <c r="M143" i="83"/>
  <c r="M142" i="83"/>
  <c r="M141" i="83"/>
  <c r="M140" i="83"/>
  <c r="M137" i="83"/>
  <c r="M136" i="83"/>
  <c r="M135" i="83"/>
  <c r="M134" i="83"/>
  <c r="M133" i="83"/>
  <c r="M132" i="83"/>
  <c r="M131" i="83"/>
  <c r="M130" i="83"/>
  <c r="M129" i="83"/>
  <c r="M128" i="83"/>
  <c r="M127" i="83"/>
  <c r="M126" i="83"/>
  <c r="M125" i="83"/>
  <c r="M124" i="83"/>
  <c r="M123" i="83"/>
  <c r="M122" i="83"/>
  <c r="M121" i="83"/>
  <c r="M120" i="83"/>
  <c r="M119" i="83"/>
  <c r="M118" i="83"/>
  <c r="M117" i="83"/>
  <c r="M114" i="83"/>
  <c r="M113" i="83"/>
  <c r="M112" i="83"/>
  <c r="M111" i="83"/>
  <c r="M110" i="83"/>
  <c r="M109" i="83"/>
  <c r="M108" i="83"/>
  <c r="M107" i="83"/>
  <c r="M106" i="83"/>
  <c r="M105" i="83"/>
  <c r="M104" i="83"/>
  <c r="M103" i="83"/>
  <c r="M102" i="83"/>
  <c r="M101" i="83"/>
  <c r="M100" i="83"/>
  <c r="M99" i="83"/>
  <c r="M98" i="83"/>
  <c r="M97" i="83"/>
  <c r="M96" i="83"/>
  <c r="M95" i="83"/>
  <c r="M94" i="83"/>
  <c r="M92" i="83"/>
  <c r="M91" i="83"/>
  <c r="M90" i="83"/>
  <c r="M89" i="83"/>
  <c r="M88" i="83"/>
  <c r="M87" i="83"/>
  <c r="M86" i="83"/>
  <c r="M85" i="83"/>
  <c r="M84" i="83"/>
  <c r="M83" i="83"/>
  <c r="M82" i="83"/>
  <c r="M81" i="83"/>
  <c r="M80" i="83"/>
  <c r="M79" i="83"/>
  <c r="M78" i="83"/>
  <c r="M76" i="83"/>
  <c r="M75" i="83"/>
  <c r="M74" i="83"/>
  <c r="M73" i="83"/>
  <c r="M72" i="83"/>
  <c r="M71" i="83"/>
  <c r="M70" i="83"/>
  <c r="M69" i="83"/>
  <c r="M68" i="83"/>
  <c r="M67" i="83"/>
  <c r="M66" i="83"/>
  <c r="M65" i="83"/>
  <c r="M64" i="83"/>
  <c r="M63" i="83"/>
  <c r="M62" i="83"/>
  <c r="M61" i="83"/>
  <c r="M59" i="83"/>
  <c r="M58" i="83"/>
  <c r="M57" i="83"/>
  <c r="M56" i="83"/>
  <c r="M55" i="83"/>
  <c r="M54" i="83"/>
  <c r="M53" i="83"/>
  <c r="M52" i="83"/>
  <c r="M51" i="83"/>
  <c r="M50" i="83"/>
  <c r="M49" i="83"/>
  <c r="M48" i="83"/>
  <c r="M47" i="83"/>
  <c r="M46" i="83"/>
  <c r="M45" i="83"/>
  <c r="M44" i="83"/>
  <c r="M43" i="83"/>
  <c r="M42" i="83"/>
  <c r="M41" i="83"/>
  <c r="M40" i="83"/>
  <c r="M39" i="83"/>
  <c r="M38" i="83"/>
  <c r="M37" i="83"/>
  <c r="M36" i="83"/>
  <c r="M35" i="83"/>
  <c r="M34" i="83"/>
  <c r="M33" i="83"/>
  <c r="M32" i="83"/>
  <c r="M31" i="83"/>
  <c r="M30" i="83"/>
  <c r="M29" i="83"/>
  <c r="M28" i="83"/>
  <c r="M27" i="83"/>
  <c r="M26" i="83"/>
  <c r="M25" i="83"/>
  <c r="M24" i="83"/>
  <c r="M23" i="83"/>
  <c r="M22" i="83"/>
  <c r="M21" i="83"/>
  <c r="M20" i="83"/>
  <c r="M19" i="83"/>
  <c r="M18" i="83"/>
  <c r="M17" i="83"/>
  <c r="M16" i="83"/>
  <c r="M15" i="83"/>
  <c r="M14" i="83"/>
  <c r="M13" i="83"/>
  <c r="M12" i="83"/>
  <c r="M11" i="83"/>
  <c r="M10" i="83"/>
  <c r="M9" i="83"/>
  <c r="M8" i="83"/>
  <c r="L235" i="83"/>
  <c r="L234" i="83"/>
  <c r="L233" i="83"/>
  <c r="L232" i="83"/>
  <c r="L231" i="83"/>
  <c r="L230" i="83"/>
  <c r="L229" i="83"/>
  <c r="L228" i="83"/>
  <c r="L227" i="83"/>
  <c r="L226" i="83"/>
  <c r="L225" i="83"/>
  <c r="L224" i="83"/>
  <c r="L223" i="83"/>
  <c r="L222" i="83"/>
  <c r="L221" i="83"/>
  <c r="L220" i="83"/>
  <c r="L219" i="83"/>
  <c r="L218" i="83"/>
  <c r="L216" i="83"/>
  <c r="L215" i="83"/>
  <c r="L214" i="83"/>
  <c r="L213" i="83"/>
  <c r="L212" i="83"/>
  <c r="L211" i="83"/>
  <c r="L210" i="83"/>
  <c r="L209" i="83"/>
  <c r="L208" i="83"/>
  <c r="L207" i="83"/>
  <c r="L206" i="83"/>
  <c r="L205" i="83"/>
  <c r="L204" i="83"/>
  <c r="L203" i="83"/>
  <c r="L202" i="83"/>
  <c r="L201" i="83"/>
  <c r="L200" i="83"/>
  <c r="L199" i="83"/>
  <c r="L198" i="83"/>
  <c r="L197" i="83"/>
  <c r="L196" i="83"/>
  <c r="L195" i="83"/>
  <c r="L194" i="83"/>
  <c r="L193" i="83"/>
  <c r="L192" i="83"/>
  <c r="L191" i="83"/>
  <c r="L190" i="83"/>
  <c r="L189" i="83"/>
  <c r="L188" i="83"/>
  <c r="L187" i="83"/>
  <c r="L186" i="83"/>
  <c r="L185" i="83"/>
  <c r="L184" i="83"/>
  <c r="L183" i="83"/>
  <c r="L182" i="83"/>
  <c r="L179" i="83"/>
  <c r="L178" i="83"/>
  <c r="L177" i="83"/>
  <c r="L176" i="83"/>
  <c r="L175" i="83"/>
  <c r="L174" i="83"/>
  <c r="L173" i="83"/>
  <c r="L172" i="83"/>
  <c r="L171" i="83"/>
  <c r="L170" i="83"/>
  <c r="L169" i="83"/>
  <c r="L168" i="83"/>
  <c r="L167" i="83"/>
  <c r="L166" i="83"/>
  <c r="L165" i="83"/>
  <c r="L164" i="83"/>
  <c r="L163" i="83"/>
  <c r="L162" i="83"/>
  <c r="L161" i="83"/>
  <c r="L160" i="83"/>
  <c r="L159" i="83"/>
  <c r="L158" i="83"/>
  <c r="L157" i="83"/>
  <c r="L156" i="83"/>
  <c r="L155" i="83"/>
  <c r="L154" i="83"/>
  <c r="L152" i="83"/>
  <c r="L151" i="83"/>
  <c r="L150" i="83"/>
  <c r="L149" i="83"/>
  <c r="L148" i="83"/>
  <c r="L147" i="83"/>
  <c r="L146" i="83"/>
  <c r="L145" i="83"/>
  <c r="L144" i="83"/>
  <c r="L143" i="83"/>
  <c r="L142" i="83"/>
  <c r="L141" i="83"/>
  <c r="L140" i="83"/>
  <c r="L137" i="83"/>
  <c r="L136" i="83"/>
  <c r="L135" i="83"/>
  <c r="L134" i="83"/>
  <c r="L133" i="83"/>
  <c r="L132" i="83"/>
  <c r="L131" i="83"/>
  <c r="L130" i="83"/>
  <c r="L129" i="83"/>
  <c r="L128" i="83"/>
  <c r="L127" i="83"/>
  <c r="L126" i="83"/>
  <c r="L125" i="83"/>
  <c r="L124" i="83"/>
  <c r="L123" i="83"/>
  <c r="L122" i="83"/>
  <c r="L121" i="83"/>
  <c r="L120" i="83"/>
  <c r="L119" i="83"/>
  <c r="L118" i="83"/>
  <c r="L117" i="83"/>
  <c r="L114" i="83"/>
  <c r="L113" i="83"/>
  <c r="L112" i="83"/>
  <c r="L111" i="83"/>
  <c r="L110" i="83"/>
  <c r="L109" i="83"/>
  <c r="L108" i="83"/>
  <c r="L107" i="83"/>
  <c r="L106" i="83"/>
  <c r="L105" i="83"/>
  <c r="L104" i="83"/>
  <c r="L103" i="83"/>
  <c r="L102" i="83"/>
  <c r="L101" i="83"/>
  <c r="L100" i="83"/>
  <c r="L99" i="83"/>
  <c r="L98" i="83"/>
  <c r="L97" i="83"/>
  <c r="L96" i="83"/>
  <c r="L95" i="83"/>
  <c r="L94" i="83"/>
  <c r="L92" i="83"/>
  <c r="L91" i="83"/>
  <c r="L90" i="83"/>
  <c r="L89" i="83"/>
  <c r="L88" i="83"/>
  <c r="L87" i="83"/>
  <c r="L86" i="83"/>
  <c r="L85" i="83"/>
  <c r="L84" i="83"/>
  <c r="L83" i="83"/>
  <c r="L82" i="83"/>
  <c r="L81" i="83"/>
  <c r="L80" i="83"/>
  <c r="L79" i="83"/>
  <c r="L78" i="83"/>
  <c r="L76" i="83"/>
  <c r="L75" i="83"/>
  <c r="L74" i="83"/>
  <c r="L73" i="83"/>
  <c r="L72" i="83"/>
  <c r="L71" i="83"/>
  <c r="L70" i="83"/>
  <c r="L69" i="83"/>
  <c r="L68" i="83"/>
  <c r="L67" i="83"/>
  <c r="L66" i="83"/>
  <c r="L65" i="83"/>
  <c r="L64" i="83"/>
  <c r="L63" i="83"/>
  <c r="L62" i="83"/>
  <c r="L61" i="83"/>
  <c r="L59" i="83"/>
  <c r="L58" i="83"/>
  <c r="L57" i="83"/>
  <c r="L56" i="83"/>
  <c r="L55" i="83"/>
  <c r="L54" i="83"/>
  <c r="L53" i="83"/>
  <c r="L52" i="83"/>
  <c r="L51" i="83"/>
  <c r="L50" i="83"/>
  <c r="L49" i="83"/>
  <c r="L48" i="83"/>
  <c r="L47" i="83"/>
  <c r="L46" i="83"/>
  <c r="L45" i="83"/>
  <c r="L44" i="83"/>
  <c r="L43" i="83"/>
  <c r="L42" i="83"/>
  <c r="L41" i="83"/>
  <c r="L40" i="83"/>
  <c r="L39" i="83"/>
  <c r="L38" i="83"/>
  <c r="L37" i="83"/>
  <c r="L36" i="83"/>
  <c r="L35" i="83"/>
  <c r="L34" i="83"/>
  <c r="L33" i="83"/>
  <c r="L32" i="83"/>
  <c r="L31" i="83"/>
  <c r="L30" i="83"/>
  <c r="L29" i="83"/>
  <c r="L28" i="83"/>
  <c r="L27" i="83"/>
  <c r="L26" i="83"/>
  <c r="L25" i="83"/>
  <c r="L24" i="83"/>
  <c r="L23" i="83"/>
  <c r="L22" i="83"/>
  <c r="L21" i="83"/>
  <c r="L20" i="83"/>
  <c r="L19" i="83"/>
  <c r="L18" i="83"/>
  <c r="L17" i="83"/>
  <c r="L16" i="83"/>
  <c r="L15" i="83"/>
  <c r="L14" i="83"/>
  <c r="L13" i="83"/>
  <c r="L12" i="83"/>
  <c r="L11" i="83"/>
  <c r="L10" i="83"/>
  <c r="L9" i="83"/>
  <c r="L8" i="83"/>
  <c r="IE8" i="83"/>
  <c r="ID8" i="83"/>
  <c r="IC8" i="83"/>
  <c r="IB8" i="83"/>
  <c r="IA8" i="83"/>
  <c r="HZ8" i="83"/>
  <c r="HY8" i="83"/>
  <c r="HX8" i="83"/>
  <c r="HW8" i="83"/>
  <c r="HV8" i="83"/>
  <c r="HU8" i="83"/>
  <c r="HT8" i="83"/>
  <c r="HS8" i="83"/>
  <c r="HR8" i="83"/>
  <c r="HQ8" i="83"/>
  <c r="HP8" i="83"/>
  <c r="HO8" i="83"/>
  <c r="HN8" i="83"/>
  <c r="HL8" i="83"/>
  <c r="HK8" i="83"/>
  <c r="HJ8" i="83"/>
  <c r="HI8" i="83"/>
  <c r="HH8" i="83"/>
  <c r="HG8" i="83"/>
  <c r="HF8" i="83"/>
  <c r="HE8" i="83"/>
  <c r="HD8" i="83"/>
  <c r="HC8" i="83"/>
  <c r="HB8" i="83"/>
  <c r="HA8" i="83"/>
  <c r="GZ8" i="83"/>
  <c r="GY8" i="83"/>
  <c r="GX8" i="83"/>
  <c r="GW8" i="83"/>
  <c r="GV8" i="83"/>
  <c r="GU8" i="83"/>
  <c r="GT8" i="83"/>
  <c r="GS8" i="83"/>
  <c r="GR8" i="83"/>
  <c r="GQ8" i="83"/>
  <c r="GP8" i="83"/>
  <c r="GO8" i="83"/>
  <c r="GN8" i="83"/>
  <c r="GM8" i="83"/>
  <c r="GL8" i="83"/>
  <c r="GK8" i="83"/>
  <c r="GJ8" i="83"/>
  <c r="GI8" i="83"/>
  <c r="GH8" i="83"/>
  <c r="GG8" i="83"/>
  <c r="GF8" i="83"/>
  <c r="GE8" i="83"/>
  <c r="GD8" i="83"/>
  <c r="GA8" i="83"/>
  <c r="FZ8" i="83"/>
  <c r="FY8" i="83"/>
  <c r="FX8" i="83"/>
  <c r="FW8" i="83"/>
  <c r="FV8" i="83"/>
  <c r="FU8" i="83"/>
  <c r="FT8" i="83"/>
  <c r="FS8" i="83"/>
  <c r="FR8" i="83"/>
  <c r="FQ8" i="83"/>
  <c r="FP8" i="83"/>
  <c r="FO8" i="83"/>
  <c r="FN8" i="83"/>
  <c r="FM8" i="83"/>
  <c r="FL8" i="83"/>
  <c r="FK8" i="83"/>
  <c r="FJ8" i="83"/>
  <c r="FI8" i="83"/>
  <c r="FH8" i="83"/>
  <c r="FG8" i="83"/>
  <c r="FF8" i="83"/>
  <c r="FE8" i="83"/>
  <c r="FD8" i="83"/>
  <c r="FC8" i="83"/>
  <c r="FB8" i="83"/>
  <c r="EZ8" i="83"/>
  <c r="EY8" i="83"/>
  <c r="EX8" i="83"/>
  <c r="EW8" i="83"/>
  <c r="EV8" i="83"/>
  <c r="EU8" i="83"/>
  <c r="ET8" i="83"/>
  <c r="ES8" i="83"/>
  <c r="ER8" i="83"/>
  <c r="EQ8" i="83"/>
  <c r="EP8" i="83"/>
  <c r="EO8" i="83"/>
  <c r="EN8" i="83"/>
  <c r="EK8" i="83"/>
  <c r="EJ8" i="83"/>
  <c r="EI8" i="83"/>
  <c r="EH8" i="83"/>
  <c r="EG8" i="83"/>
  <c r="EF8" i="83"/>
  <c r="EE8" i="83"/>
  <c r="ED8" i="83"/>
  <c r="EC8" i="83"/>
  <c r="EB8" i="83"/>
  <c r="EA8" i="83"/>
  <c r="DZ8" i="83"/>
  <c r="DY8" i="83"/>
  <c r="DX8" i="83"/>
  <c r="DW8" i="83"/>
  <c r="DV8" i="83"/>
  <c r="DU8" i="83"/>
  <c r="DT8" i="83"/>
  <c r="DS8" i="83"/>
  <c r="DR8" i="83"/>
  <c r="DQ8" i="83"/>
  <c r="DN8" i="83"/>
  <c r="DM8" i="83"/>
  <c r="DL8" i="83"/>
  <c r="DK8" i="83"/>
  <c r="DJ8" i="83"/>
  <c r="DI8" i="83"/>
  <c r="DH8" i="83"/>
  <c r="DG8" i="83"/>
  <c r="DF8" i="83"/>
  <c r="DE8" i="83"/>
  <c r="DD8" i="83"/>
  <c r="DC8" i="83"/>
  <c r="DB8" i="83"/>
  <c r="DA8" i="83"/>
  <c r="CZ8" i="83"/>
  <c r="CY8" i="83"/>
  <c r="CX8" i="83"/>
  <c r="CW8" i="83"/>
  <c r="CV8" i="83"/>
  <c r="CU8" i="83"/>
  <c r="CT8" i="83"/>
  <c r="CR8" i="83"/>
  <c r="CQ8" i="83"/>
  <c r="CP8" i="83"/>
  <c r="CO8" i="83"/>
  <c r="CN8" i="83"/>
  <c r="CM8" i="83"/>
  <c r="CL8" i="83"/>
  <c r="CK8" i="83"/>
  <c r="CJ8" i="83"/>
  <c r="CI8" i="83"/>
  <c r="CH8" i="83"/>
  <c r="CG8" i="83"/>
  <c r="CF8" i="83"/>
  <c r="CE8" i="83"/>
  <c r="CD8" i="83"/>
  <c r="CB8" i="83"/>
  <c r="CA8" i="83"/>
  <c r="BZ8" i="83"/>
  <c r="BY8" i="83"/>
  <c r="BX8" i="83"/>
  <c r="BW8" i="83"/>
  <c r="BV8" i="83"/>
  <c r="BU8" i="83"/>
  <c r="BT8" i="83"/>
  <c r="BS8" i="83"/>
  <c r="BR8" i="83"/>
  <c r="BQ8" i="83"/>
  <c r="BP8" i="83"/>
  <c r="BO8" i="83"/>
  <c r="BN8" i="83"/>
  <c r="BM8" i="83"/>
  <c r="BK8" i="83"/>
  <c r="BJ8" i="83"/>
  <c r="BI8" i="83"/>
  <c r="BH8" i="83"/>
  <c r="BG8" i="83"/>
  <c r="BF8" i="83"/>
  <c r="BE8" i="83"/>
  <c r="BD8" i="83"/>
  <c r="BC8" i="83"/>
  <c r="BB8" i="83"/>
  <c r="BA8" i="83"/>
  <c r="AZ8" i="83"/>
  <c r="AY8" i="83"/>
  <c r="AX8" i="83"/>
  <c r="AW8" i="83"/>
  <c r="AV8" i="83"/>
  <c r="AU8" i="83"/>
  <c r="AT8" i="83"/>
  <c r="AS8" i="83"/>
  <c r="AR8" i="83"/>
  <c r="AQ8" i="83"/>
  <c r="AP8" i="83"/>
  <c r="AO8" i="83"/>
  <c r="AN8" i="83"/>
  <c r="AM8" i="83"/>
  <c r="AL8" i="83"/>
  <c r="AK8" i="83"/>
  <c r="AJ8" i="83"/>
  <c r="AI8" i="83"/>
  <c r="AH8" i="83"/>
  <c r="AG8" i="83"/>
  <c r="Z8" i="83"/>
  <c r="Y8" i="83"/>
  <c r="X8" i="83"/>
  <c r="W8" i="83"/>
  <c r="V8" i="83"/>
  <c r="U8" i="83"/>
  <c r="T8" i="83"/>
  <c r="K235" i="83"/>
  <c r="K234" i="83"/>
  <c r="K233" i="83"/>
  <c r="K232" i="83"/>
  <c r="K231" i="83"/>
  <c r="K230" i="83"/>
  <c r="K229" i="83"/>
  <c r="K228" i="83"/>
  <c r="K227" i="83"/>
  <c r="K226" i="83"/>
  <c r="K225" i="83"/>
  <c r="K224" i="83"/>
  <c r="K223" i="83"/>
  <c r="K222" i="83"/>
  <c r="K221" i="83"/>
  <c r="K220" i="83"/>
  <c r="K219" i="83"/>
  <c r="K218" i="83"/>
  <c r="K216" i="83"/>
  <c r="K215" i="83"/>
  <c r="K214" i="83"/>
  <c r="K213" i="83"/>
  <c r="K212" i="83"/>
  <c r="K211" i="83"/>
  <c r="K210" i="83"/>
  <c r="K209" i="83"/>
  <c r="K208" i="83"/>
  <c r="K207" i="83"/>
  <c r="K206" i="83"/>
  <c r="K205" i="83"/>
  <c r="K204" i="83"/>
  <c r="K203" i="83"/>
  <c r="K202" i="83"/>
  <c r="K201" i="83"/>
  <c r="K200" i="83"/>
  <c r="K199" i="83"/>
  <c r="K198" i="83"/>
  <c r="K197" i="83"/>
  <c r="K196" i="83"/>
  <c r="K195" i="83"/>
  <c r="K194" i="83"/>
  <c r="K193" i="83"/>
  <c r="K192" i="83"/>
  <c r="K191" i="83"/>
  <c r="K190" i="83"/>
  <c r="K189" i="83"/>
  <c r="K188" i="83"/>
  <c r="K187" i="83"/>
  <c r="K186" i="83"/>
  <c r="K185" i="83"/>
  <c r="K184" i="83"/>
  <c r="K183" i="83"/>
  <c r="K182" i="83"/>
  <c r="K179" i="83"/>
  <c r="K178" i="83"/>
  <c r="K177" i="83"/>
  <c r="K176" i="83"/>
  <c r="K175" i="83"/>
  <c r="K174" i="83"/>
  <c r="K173" i="83"/>
  <c r="K172" i="83"/>
  <c r="K171" i="83"/>
  <c r="K170" i="83"/>
  <c r="K169" i="83"/>
  <c r="K168" i="83"/>
  <c r="K167" i="83"/>
  <c r="K166" i="83"/>
  <c r="K165" i="83"/>
  <c r="K164" i="83"/>
  <c r="K163" i="83"/>
  <c r="K162" i="83"/>
  <c r="K161" i="83"/>
  <c r="K160" i="83"/>
  <c r="K159" i="83"/>
  <c r="K158" i="83"/>
  <c r="K157" i="83"/>
  <c r="K156" i="83"/>
  <c r="K155" i="83"/>
  <c r="K154" i="83"/>
  <c r="K152" i="83"/>
  <c r="K151" i="83"/>
  <c r="K150" i="83"/>
  <c r="K149" i="83"/>
  <c r="K148" i="83"/>
  <c r="K147" i="83"/>
  <c r="K146" i="83"/>
  <c r="K145" i="83"/>
  <c r="K144" i="83"/>
  <c r="K143" i="83"/>
  <c r="K142" i="83"/>
  <c r="K141" i="83"/>
  <c r="K140" i="83"/>
  <c r="K137" i="83"/>
  <c r="K136" i="83"/>
  <c r="K135" i="83"/>
  <c r="K134" i="83"/>
  <c r="K133" i="83"/>
  <c r="K132" i="83"/>
  <c r="K131" i="83"/>
  <c r="K130" i="83"/>
  <c r="K129" i="83"/>
  <c r="K128" i="83"/>
  <c r="K127" i="83"/>
  <c r="K126" i="83"/>
  <c r="K125" i="83"/>
  <c r="K124" i="83"/>
  <c r="K123" i="83"/>
  <c r="K122" i="83"/>
  <c r="K121" i="83"/>
  <c r="K120" i="83"/>
  <c r="K119" i="83"/>
  <c r="K118" i="83"/>
  <c r="K117" i="83"/>
  <c r="K114" i="83"/>
  <c r="K113" i="83"/>
  <c r="K112" i="83"/>
  <c r="K111" i="83"/>
  <c r="K110" i="83"/>
  <c r="K109" i="83"/>
  <c r="K108" i="83"/>
  <c r="K107" i="83"/>
  <c r="K106" i="83"/>
  <c r="K105" i="83"/>
  <c r="K104" i="83"/>
  <c r="K103" i="83"/>
  <c r="K102" i="83"/>
  <c r="K101" i="83"/>
  <c r="K100" i="83"/>
  <c r="K99" i="83"/>
  <c r="K98" i="83"/>
  <c r="K97" i="83"/>
  <c r="K96" i="83"/>
  <c r="K95" i="83"/>
  <c r="K94" i="83"/>
  <c r="K92" i="83"/>
  <c r="K91" i="83"/>
  <c r="K90" i="83"/>
  <c r="K89" i="83"/>
  <c r="K88" i="83"/>
  <c r="K87" i="83"/>
  <c r="K86" i="83"/>
  <c r="K85" i="83"/>
  <c r="K84" i="83"/>
  <c r="K83" i="83"/>
  <c r="K82" i="83"/>
  <c r="K81" i="83"/>
  <c r="K80" i="83"/>
  <c r="K79" i="83"/>
  <c r="K78" i="83"/>
  <c r="K76" i="83"/>
  <c r="K75" i="83"/>
  <c r="K74" i="83"/>
  <c r="K73" i="83"/>
  <c r="K72" i="83"/>
  <c r="K71" i="83"/>
  <c r="K70" i="83"/>
  <c r="K69" i="83"/>
  <c r="K68" i="83"/>
  <c r="K67" i="83"/>
  <c r="K66" i="83"/>
  <c r="K65" i="83"/>
  <c r="K64" i="83"/>
  <c r="K63" i="83"/>
  <c r="K62" i="83"/>
  <c r="K61" i="83"/>
  <c r="K59" i="83"/>
  <c r="K58" i="83"/>
  <c r="K57" i="83"/>
  <c r="K56" i="83"/>
  <c r="K55" i="83"/>
  <c r="K54" i="83"/>
  <c r="K53" i="83"/>
  <c r="K52" i="83"/>
  <c r="K51" i="83"/>
  <c r="K50" i="83"/>
  <c r="K49" i="83"/>
  <c r="K48" i="83"/>
  <c r="K47" i="83"/>
  <c r="K46" i="83"/>
  <c r="K45" i="83"/>
  <c r="K44" i="83"/>
  <c r="K43" i="83"/>
  <c r="K42" i="83"/>
  <c r="K41" i="83"/>
  <c r="K40" i="83"/>
  <c r="K39" i="83"/>
  <c r="K38" i="83"/>
  <c r="K37" i="83"/>
  <c r="K36" i="83"/>
  <c r="K35" i="83"/>
  <c r="K34" i="83"/>
  <c r="K33" i="83"/>
  <c r="K32" i="83"/>
  <c r="K31" i="83"/>
  <c r="K30" i="83"/>
  <c r="K29" i="83"/>
  <c r="K28" i="83"/>
  <c r="K27" i="83"/>
  <c r="K26" i="83"/>
  <c r="K25" i="83"/>
  <c r="K24" i="83"/>
  <c r="K23" i="83"/>
  <c r="K22" i="83"/>
  <c r="K21" i="83"/>
  <c r="K20" i="83"/>
  <c r="K19" i="83"/>
  <c r="K18" i="83"/>
  <c r="K17" i="83"/>
  <c r="K16" i="83"/>
  <c r="K15" i="83"/>
  <c r="K14" i="83"/>
  <c r="K13" i="83"/>
  <c r="K12" i="83"/>
  <c r="K11" i="83"/>
  <c r="K10" i="83"/>
  <c r="K9" i="83"/>
  <c r="K8" i="83"/>
  <c r="J235" i="83"/>
  <c r="J234" i="83"/>
  <c r="J233" i="83"/>
  <c r="J232" i="83"/>
  <c r="J231" i="83"/>
  <c r="J230" i="83"/>
  <c r="J229" i="83"/>
  <c r="J228" i="83"/>
  <c r="J227" i="83"/>
  <c r="J226" i="83"/>
  <c r="J225" i="83"/>
  <c r="J224" i="83"/>
  <c r="J223" i="83"/>
  <c r="J222" i="83"/>
  <c r="J221" i="83"/>
  <c r="J220" i="83"/>
  <c r="J219" i="83"/>
  <c r="J218" i="83"/>
  <c r="J216" i="83"/>
  <c r="J215" i="83"/>
  <c r="J214" i="83"/>
  <c r="J213" i="83"/>
  <c r="J212" i="83"/>
  <c r="J211" i="83"/>
  <c r="J210" i="83"/>
  <c r="J209" i="83"/>
  <c r="J208" i="83"/>
  <c r="J207" i="83"/>
  <c r="J206" i="83"/>
  <c r="J205" i="83"/>
  <c r="J204" i="83"/>
  <c r="J203" i="83"/>
  <c r="J202" i="83"/>
  <c r="J201" i="83"/>
  <c r="J200" i="83"/>
  <c r="J199" i="83"/>
  <c r="J198" i="83"/>
  <c r="J197" i="83"/>
  <c r="J196" i="83"/>
  <c r="J195" i="83"/>
  <c r="J194" i="83"/>
  <c r="J193" i="83"/>
  <c r="J192" i="83"/>
  <c r="J191" i="83"/>
  <c r="J190" i="83"/>
  <c r="J189" i="83"/>
  <c r="J188" i="83"/>
  <c r="J187" i="83"/>
  <c r="J186" i="83"/>
  <c r="J185" i="83"/>
  <c r="J184" i="83"/>
  <c r="J183" i="83"/>
  <c r="J182" i="83"/>
  <c r="J179" i="83"/>
  <c r="J178" i="83"/>
  <c r="J177" i="83"/>
  <c r="J176" i="83"/>
  <c r="J175" i="83"/>
  <c r="J174" i="83"/>
  <c r="J173" i="83"/>
  <c r="J172" i="83"/>
  <c r="J171" i="83"/>
  <c r="J170" i="83"/>
  <c r="J169" i="83"/>
  <c r="J168" i="83"/>
  <c r="J167" i="83"/>
  <c r="J166" i="83"/>
  <c r="J165" i="83"/>
  <c r="J164" i="83"/>
  <c r="J163" i="83"/>
  <c r="J162" i="83"/>
  <c r="J161" i="83"/>
  <c r="J160" i="83"/>
  <c r="J159" i="83"/>
  <c r="J158" i="83"/>
  <c r="J157" i="83"/>
  <c r="J156" i="83"/>
  <c r="J155" i="83"/>
  <c r="J154" i="83"/>
  <c r="J152" i="83"/>
  <c r="J151" i="83"/>
  <c r="J150" i="83"/>
  <c r="J149" i="83"/>
  <c r="J148" i="83"/>
  <c r="J147" i="83"/>
  <c r="J146" i="83"/>
  <c r="J145" i="83"/>
  <c r="J144" i="83"/>
  <c r="J143" i="83"/>
  <c r="J142" i="83"/>
  <c r="J141" i="83"/>
  <c r="J140" i="83"/>
  <c r="J137" i="83"/>
  <c r="J136" i="83"/>
  <c r="J135" i="83"/>
  <c r="J134" i="83"/>
  <c r="J133" i="83"/>
  <c r="J132" i="83"/>
  <c r="J131" i="83"/>
  <c r="J130" i="83"/>
  <c r="J129" i="83"/>
  <c r="J128" i="83"/>
  <c r="J127" i="83"/>
  <c r="J126" i="83"/>
  <c r="J125" i="83"/>
  <c r="J124" i="83"/>
  <c r="J123" i="83"/>
  <c r="J122" i="83"/>
  <c r="J121" i="83"/>
  <c r="J120" i="83"/>
  <c r="J119" i="83"/>
  <c r="J118" i="83"/>
  <c r="J117" i="83"/>
  <c r="J114" i="83"/>
  <c r="J113" i="83"/>
  <c r="J112" i="83"/>
  <c r="J111" i="83"/>
  <c r="J110" i="83"/>
  <c r="J109" i="83"/>
  <c r="J108" i="83"/>
  <c r="J107" i="83"/>
  <c r="J106" i="83"/>
  <c r="J105" i="83"/>
  <c r="J104" i="83"/>
  <c r="J103" i="83"/>
  <c r="J102" i="83"/>
  <c r="J101" i="83"/>
  <c r="J100" i="83"/>
  <c r="J99" i="83"/>
  <c r="J98" i="83"/>
  <c r="J97" i="83"/>
  <c r="J96" i="83"/>
  <c r="J95" i="83"/>
  <c r="J94" i="83"/>
  <c r="J92" i="83"/>
  <c r="J91" i="83"/>
  <c r="J90" i="83"/>
  <c r="J89" i="83"/>
  <c r="J88" i="83"/>
  <c r="J87" i="83"/>
  <c r="J86" i="83"/>
  <c r="J85" i="83"/>
  <c r="J84" i="83"/>
  <c r="J83" i="83"/>
  <c r="J82" i="83"/>
  <c r="J81" i="83"/>
  <c r="J80" i="83"/>
  <c r="J79" i="83"/>
  <c r="J78" i="83"/>
  <c r="J76" i="83"/>
  <c r="J75" i="83"/>
  <c r="J74" i="83"/>
  <c r="J73" i="83"/>
  <c r="J72" i="83"/>
  <c r="J71" i="83"/>
  <c r="J70" i="83"/>
  <c r="J69" i="83"/>
  <c r="J68" i="83"/>
  <c r="J67" i="83"/>
  <c r="J66" i="83"/>
  <c r="J65" i="83"/>
  <c r="J64" i="83"/>
  <c r="J63" i="83"/>
  <c r="J62" i="83"/>
  <c r="J61" i="83"/>
  <c r="J59" i="83"/>
  <c r="J58" i="83"/>
  <c r="J57" i="83"/>
  <c r="J56" i="83"/>
  <c r="J55" i="83"/>
  <c r="J54" i="83"/>
  <c r="J53" i="83"/>
  <c r="J52" i="83"/>
  <c r="J51" i="83"/>
  <c r="J50" i="83"/>
  <c r="J49" i="83"/>
  <c r="J48" i="83"/>
  <c r="J47" i="83"/>
  <c r="J46" i="83"/>
  <c r="J45" i="83"/>
  <c r="J44" i="83"/>
  <c r="J43" i="83"/>
  <c r="J42" i="83"/>
  <c r="J41" i="83"/>
  <c r="J40" i="83"/>
  <c r="J39" i="83"/>
  <c r="J38" i="83"/>
  <c r="J37" i="83"/>
  <c r="J36" i="83"/>
  <c r="J35" i="83"/>
  <c r="J34" i="83"/>
  <c r="J33" i="83"/>
  <c r="J32" i="83"/>
  <c r="J31" i="83"/>
  <c r="J30" i="83"/>
  <c r="J29" i="83"/>
  <c r="J28" i="83"/>
  <c r="J27" i="83"/>
  <c r="J26" i="83"/>
  <c r="J25" i="83"/>
  <c r="J24" i="83"/>
  <c r="J23" i="83"/>
  <c r="J22" i="83"/>
  <c r="J21" i="83"/>
  <c r="J20" i="83"/>
  <c r="J19" i="83"/>
  <c r="J18" i="83"/>
  <c r="J17" i="83"/>
  <c r="J16" i="83"/>
  <c r="J15" i="83"/>
  <c r="J14" i="83"/>
  <c r="J13" i="83"/>
  <c r="J12" i="83"/>
  <c r="J11" i="83"/>
  <c r="J10" i="83"/>
  <c r="J9" i="83"/>
  <c r="J2" i="83" s="1"/>
  <c r="J8" i="83"/>
  <c r="I235" i="83"/>
  <c r="I234" i="83"/>
  <c r="I233" i="83"/>
  <c r="I232" i="83"/>
  <c r="I231" i="83"/>
  <c r="I230" i="83"/>
  <c r="I229" i="83"/>
  <c r="I228" i="83"/>
  <c r="I227" i="83"/>
  <c r="I226" i="83"/>
  <c r="I225" i="83"/>
  <c r="I224" i="83"/>
  <c r="I223" i="83"/>
  <c r="I222" i="83"/>
  <c r="I221" i="83"/>
  <c r="I220" i="83"/>
  <c r="I219" i="83"/>
  <c r="I218" i="83"/>
  <c r="I216" i="83"/>
  <c r="I215" i="83"/>
  <c r="I214" i="83"/>
  <c r="I213" i="83"/>
  <c r="I212" i="83"/>
  <c r="I211" i="83"/>
  <c r="I210" i="83"/>
  <c r="I209" i="83"/>
  <c r="I208" i="83"/>
  <c r="I207" i="83"/>
  <c r="I206" i="83"/>
  <c r="I205" i="83"/>
  <c r="I204" i="83"/>
  <c r="I203" i="83"/>
  <c r="I202" i="83"/>
  <c r="I201" i="83"/>
  <c r="I200" i="83"/>
  <c r="I199" i="83"/>
  <c r="I198" i="83"/>
  <c r="I197" i="83"/>
  <c r="I196" i="83"/>
  <c r="I195" i="83"/>
  <c r="I194" i="83"/>
  <c r="I193" i="83"/>
  <c r="I192" i="83"/>
  <c r="I191" i="83"/>
  <c r="I190" i="83"/>
  <c r="I189" i="83"/>
  <c r="I188" i="83"/>
  <c r="I187" i="83"/>
  <c r="I186" i="83"/>
  <c r="I185" i="83"/>
  <c r="I184" i="83"/>
  <c r="I183" i="83"/>
  <c r="I182" i="83"/>
  <c r="I179" i="83"/>
  <c r="I178" i="83"/>
  <c r="I177" i="83"/>
  <c r="I176" i="83"/>
  <c r="I175" i="83"/>
  <c r="I174" i="83"/>
  <c r="I173" i="83"/>
  <c r="I172" i="83"/>
  <c r="I171" i="83"/>
  <c r="I170" i="83"/>
  <c r="I169" i="83"/>
  <c r="I168" i="83"/>
  <c r="I167" i="83"/>
  <c r="I166" i="83"/>
  <c r="I165" i="83"/>
  <c r="I164" i="83"/>
  <c r="I163" i="83"/>
  <c r="I162" i="83"/>
  <c r="I161" i="83"/>
  <c r="I160" i="83"/>
  <c r="I159" i="83"/>
  <c r="I158" i="83"/>
  <c r="I157" i="83"/>
  <c r="I156" i="83"/>
  <c r="I155" i="83"/>
  <c r="I154" i="83"/>
  <c r="I152" i="83"/>
  <c r="I151" i="83"/>
  <c r="I150" i="83"/>
  <c r="I149" i="83"/>
  <c r="I148" i="83"/>
  <c r="I147" i="83"/>
  <c r="I146" i="83"/>
  <c r="I145" i="83"/>
  <c r="I144" i="83"/>
  <c r="I143" i="83"/>
  <c r="I142" i="83"/>
  <c r="I141" i="83"/>
  <c r="I140" i="83"/>
  <c r="I137" i="83"/>
  <c r="I136" i="83"/>
  <c r="I135" i="83"/>
  <c r="I134" i="83"/>
  <c r="I133" i="83"/>
  <c r="I132" i="83"/>
  <c r="I131" i="83"/>
  <c r="I130" i="83"/>
  <c r="I129" i="83"/>
  <c r="I128" i="83"/>
  <c r="I127" i="83"/>
  <c r="I126" i="83"/>
  <c r="I125" i="83"/>
  <c r="I124" i="83"/>
  <c r="I123" i="83"/>
  <c r="I122" i="83"/>
  <c r="I121" i="83"/>
  <c r="I120" i="83"/>
  <c r="I119" i="83"/>
  <c r="I118" i="83"/>
  <c r="I117" i="83"/>
  <c r="I114" i="83"/>
  <c r="I113" i="83"/>
  <c r="I112" i="83"/>
  <c r="I111" i="83"/>
  <c r="I110" i="83"/>
  <c r="I109" i="83"/>
  <c r="I108" i="83"/>
  <c r="I107" i="83"/>
  <c r="I106" i="83"/>
  <c r="I105" i="83"/>
  <c r="I104" i="83"/>
  <c r="I103" i="83"/>
  <c r="I102" i="83"/>
  <c r="I101" i="83"/>
  <c r="I100" i="83"/>
  <c r="I99" i="83"/>
  <c r="I98" i="83"/>
  <c r="I97" i="83"/>
  <c r="I96" i="83"/>
  <c r="I95" i="83"/>
  <c r="I94" i="83"/>
  <c r="I92" i="83"/>
  <c r="I91" i="83"/>
  <c r="I90" i="83"/>
  <c r="I89" i="83"/>
  <c r="I88" i="83"/>
  <c r="I87" i="83"/>
  <c r="I86" i="83"/>
  <c r="I85" i="83"/>
  <c r="I84" i="83"/>
  <c r="I83" i="83"/>
  <c r="I82" i="83"/>
  <c r="I81" i="83"/>
  <c r="I80" i="83"/>
  <c r="I79" i="83"/>
  <c r="I78" i="83"/>
  <c r="I76" i="83"/>
  <c r="I75" i="83"/>
  <c r="I74" i="83"/>
  <c r="I73" i="83"/>
  <c r="I72" i="83"/>
  <c r="I71" i="83"/>
  <c r="I70" i="83"/>
  <c r="I69" i="83"/>
  <c r="I68" i="83"/>
  <c r="I67" i="83"/>
  <c r="I66" i="83"/>
  <c r="I65" i="83"/>
  <c r="I64" i="83"/>
  <c r="I63" i="83"/>
  <c r="I62" i="83"/>
  <c r="I61" i="83"/>
  <c r="I59" i="83"/>
  <c r="I58" i="83"/>
  <c r="I57" i="83"/>
  <c r="I56" i="83"/>
  <c r="I55" i="83"/>
  <c r="I54" i="83"/>
  <c r="I53" i="83"/>
  <c r="I52" i="83"/>
  <c r="I51" i="83"/>
  <c r="I50" i="83"/>
  <c r="I49" i="83"/>
  <c r="I48" i="83"/>
  <c r="I47" i="83"/>
  <c r="I46" i="83"/>
  <c r="I45" i="83"/>
  <c r="I44" i="83"/>
  <c r="I43" i="83"/>
  <c r="I42" i="83"/>
  <c r="I41" i="83"/>
  <c r="I40" i="83"/>
  <c r="I39" i="83"/>
  <c r="I38" i="83"/>
  <c r="I37" i="83"/>
  <c r="I36" i="83"/>
  <c r="I35" i="83"/>
  <c r="I34" i="83"/>
  <c r="I33" i="83"/>
  <c r="I32" i="83"/>
  <c r="I31" i="83"/>
  <c r="I30" i="83"/>
  <c r="I29" i="83"/>
  <c r="I28" i="83"/>
  <c r="I27" i="83"/>
  <c r="I26" i="83"/>
  <c r="I25" i="83"/>
  <c r="I24" i="83"/>
  <c r="I23" i="83"/>
  <c r="I22" i="83"/>
  <c r="I21" i="83"/>
  <c r="I20" i="83"/>
  <c r="I19" i="83"/>
  <c r="I18" i="83"/>
  <c r="I17" i="83"/>
  <c r="I16" i="83"/>
  <c r="I15" i="83"/>
  <c r="I14" i="83"/>
  <c r="I13" i="83"/>
  <c r="I12" i="83"/>
  <c r="I11" i="83"/>
  <c r="I10" i="83"/>
  <c r="I9" i="83"/>
  <c r="I2" i="83" s="1"/>
  <c r="I8" i="83"/>
  <c r="H235" i="83"/>
  <c r="H234" i="83"/>
  <c r="H233" i="83"/>
  <c r="H232" i="83"/>
  <c r="H231" i="83"/>
  <c r="H230" i="83"/>
  <c r="H229" i="83"/>
  <c r="H228" i="83"/>
  <c r="H227" i="83"/>
  <c r="H226" i="83"/>
  <c r="H225" i="83"/>
  <c r="H224" i="83"/>
  <c r="H223" i="83"/>
  <c r="H222" i="83"/>
  <c r="H221" i="83"/>
  <c r="H220" i="83"/>
  <c r="H219" i="83"/>
  <c r="H218" i="83"/>
  <c r="H216" i="83"/>
  <c r="H215" i="83"/>
  <c r="H214" i="83"/>
  <c r="H213" i="83"/>
  <c r="H212" i="83"/>
  <c r="H211" i="83"/>
  <c r="H210" i="83"/>
  <c r="H209" i="83"/>
  <c r="H208" i="83"/>
  <c r="H207" i="83"/>
  <c r="H206" i="83"/>
  <c r="H205" i="83"/>
  <c r="H204" i="83"/>
  <c r="H203" i="83"/>
  <c r="H202" i="83"/>
  <c r="H201" i="83"/>
  <c r="H200" i="83"/>
  <c r="H199" i="83"/>
  <c r="H198" i="83"/>
  <c r="H197" i="83"/>
  <c r="H196" i="83"/>
  <c r="H195" i="83"/>
  <c r="H194" i="83"/>
  <c r="H193" i="83"/>
  <c r="H192" i="83"/>
  <c r="H191" i="83"/>
  <c r="H190" i="83"/>
  <c r="H189" i="83"/>
  <c r="H188" i="83"/>
  <c r="H187" i="83"/>
  <c r="H186" i="83"/>
  <c r="H185" i="83"/>
  <c r="H184" i="83"/>
  <c r="H183" i="83"/>
  <c r="H182" i="83"/>
  <c r="H179" i="83"/>
  <c r="H178" i="83"/>
  <c r="H177" i="83"/>
  <c r="H176" i="83"/>
  <c r="H175" i="83"/>
  <c r="H174" i="83"/>
  <c r="H173" i="83"/>
  <c r="H172" i="83"/>
  <c r="H171" i="83"/>
  <c r="H170" i="83"/>
  <c r="H169" i="83"/>
  <c r="H168" i="83"/>
  <c r="H167" i="83"/>
  <c r="H166" i="83"/>
  <c r="H165" i="83"/>
  <c r="H164" i="83"/>
  <c r="H163" i="83"/>
  <c r="H162" i="83"/>
  <c r="H161" i="83"/>
  <c r="H160" i="83"/>
  <c r="H159" i="83"/>
  <c r="H158" i="83"/>
  <c r="H157" i="83"/>
  <c r="H156" i="83"/>
  <c r="H155" i="83"/>
  <c r="H154" i="83"/>
  <c r="H152" i="83"/>
  <c r="H151" i="83"/>
  <c r="H150" i="83"/>
  <c r="H149" i="83"/>
  <c r="H148" i="83"/>
  <c r="H147" i="83"/>
  <c r="H146" i="83"/>
  <c r="H145" i="83"/>
  <c r="H144" i="83"/>
  <c r="H143" i="83"/>
  <c r="H142" i="83"/>
  <c r="H141" i="83"/>
  <c r="H140" i="83"/>
  <c r="H137" i="83"/>
  <c r="H136" i="83"/>
  <c r="H135" i="83"/>
  <c r="H134" i="83"/>
  <c r="H133" i="83"/>
  <c r="H132" i="83"/>
  <c r="H131" i="83"/>
  <c r="H130" i="83"/>
  <c r="H129" i="83"/>
  <c r="H128" i="83"/>
  <c r="H127" i="83"/>
  <c r="H126" i="83"/>
  <c r="H125" i="83"/>
  <c r="H124" i="83"/>
  <c r="H123" i="83"/>
  <c r="H122" i="83"/>
  <c r="H121" i="83"/>
  <c r="H120" i="83"/>
  <c r="H119" i="83"/>
  <c r="H118" i="83"/>
  <c r="H117" i="83"/>
  <c r="H114" i="83"/>
  <c r="H113" i="83"/>
  <c r="H112" i="83"/>
  <c r="H111" i="83"/>
  <c r="H110" i="83"/>
  <c r="H109" i="83"/>
  <c r="H108" i="83"/>
  <c r="H107" i="83"/>
  <c r="H106" i="83"/>
  <c r="H105" i="83"/>
  <c r="H104" i="83"/>
  <c r="H103" i="83"/>
  <c r="H102" i="83"/>
  <c r="H101" i="83"/>
  <c r="H100" i="83"/>
  <c r="H99" i="83"/>
  <c r="H98" i="83"/>
  <c r="H97" i="83"/>
  <c r="H96" i="83"/>
  <c r="H95" i="83"/>
  <c r="H94" i="83"/>
  <c r="H92" i="83"/>
  <c r="H91" i="83"/>
  <c r="H90" i="83"/>
  <c r="H89" i="83"/>
  <c r="H88" i="83"/>
  <c r="H87" i="83"/>
  <c r="H86" i="83"/>
  <c r="H85" i="83"/>
  <c r="H84" i="83"/>
  <c r="H83" i="83"/>
  <c r="H82" i="83"/>
  <c r="H81" i="83"/>
  <c r="H80" i="83"/>
  <c r="H79" i="83"/>
  <c r="H78" i="83"/>
  <c r="H76" i="83"/>
  <c r="H75" i="83"/>
  <c r="H74" i="83"/>
  <c r="H73" i="83"/>
  <c r="H72" i="83"/>
  <c r="H71" i="83"/>
  <c r="H70" i="83"/>
  <c r="H69" i="83"/>
  <c r="H68" i="83"/>
  <c r="H67" i="83"/>
  <c r="H66" i="83"/>
  <c r="H65" i="83"/>
  <c r="H64" i="83"/>
  <c r="H63" i="83"/>
  <c r="H62" i="83"/>
  <c r="H61" i="83"/>
  <c r="H59" i="83"/>
  <c r="H58" i="83"/>
  <c r="H57" i="83"/>
  <c r="H56" i="83"/>
  <c r="H55" i="83"/>
  <c r="H54" i="83"/>
  <c r="H53" i="83"/>
  <c r="H52" i="83"/>
  <c r="H51" i="83"/>
  <c r="H50" i="83"/>
  <c r="H49" i="83"/>
  <c r="H48" i="83"/>
  <c r="H47" i="83"/>
  <c r="H46" i="83"/>
  <c r="H45" i="83"/>
  <c r="H44" i="83"/>
  <c r="H43" i="83"/>
  <c r="H42" i="83"/>
  <c r="H41" i="83"/>
  <c r="H40" i="83"/>
  <c r="H39" i="83"/>
  <c r="H38" i="83"/>
  <c r="H37" i="83"/>
  <c r="H36" i="83"/>
  <c r="H35" i="83"/>
  <c r="H34" i="83"/>
  <c r="H33" i="83"/>
  <c r="H32" i="83"/>
  <c r="H31" i="83"/>
  <c r="H30" i="83"/>
  <c r="H29" i="83"/>
  <c r="H28" i="83"/>
  <c r="H27" i="83"/>
  <c r="H26" i="83"/>
  <c r="H25" i="83"/>
  <c r="H24" i="83"/>
  <c r="H23" i="83"/>
  <c r="H22" i="83"/>
  <c r="H21" i="83"/>
  <c r="H20" i="83"/>
  <c r="H19" i="83"/>
  <c r="H18" i="83"/>
  <c r="H17" i="83"/>
  <c r="H16" i="83"/>
  <c r="H15" i="83"/>
  <c r="H14" i="83"/>
  <c r="H13" i="83"/>
  <c r="H12" i="83"/>
  <c r="H11" i="83"/>
  <c r="H10" i="83"/>
  <c r="H9" i="83"/>
  <c r="H8" i="83"/>
  <c r="G235" i="83"/>
  <c r="G234" i="83"/>
  <c r="G233" i="83"/>
  <c r="G232" i="83"/>
  <c r="G231" i="83"/>
  <c r="G230" i="83"/>
  <c r="G229" i="83"/>
  <c r="G228" i="83"/>
  <c r="G227" i="83"/>
  <c r="G226" i="83"/>
  <c r="G225" i="83"/>
  <c r="G224" i="83"/>
  <c r="G223" i="83"/>
  <c r="G222" i="83"/>
  <c r="G221" i="83"/>
  <c r="G220" i="83"/>
  <c r="G219" i="83"/>
  <c r="G218" i="83"/>
  <c r="G216" i="83"/>
  <c r="G215" i="83"/>
  <c r="G214" i="83"/>
  <c r="G213" i="83"/>
  <c r="G212" i="83"/>
  <c r="G211" i="83"/>
  <c r="G210" i="83"/>
  <c r="G209" i="83"/>
  <c r="G208" i="83"/>
  <c r="G207" i="83"/>
  <c r="G206" i="83"/>
  <c r="G205" i="83"/>
  <c r="G204" i="83"/>
  <c r="G203" i="83"/>
  <c r="G202" i="83"/>
  <c r="G201" i="83"/>
  <c r="G200" i="83"/>
  <c r="G199" i="83"/>
  <c r="G198" i="83"/>
  <c r="G197" i="83"/>
  <c r="G196" i="83"/>
  <c r="G195" i="83"/>
  <c r="G194" i="83"/>
  <c r="G193" i="83"/>
  <c r="G192" i="83"/>
  <c r="G191" i="83"/>
  <c r="G190" i="83"/>
  <c r="G189" i="83"/>
  <c r="G188" i="83"/>
  <c r="G187" i="83"/>
  <c r="G186" i="83"/>
  <c r="G185" i="83"/>
  <c r="G184" i="83"/>
  <c r="G183" i="83"/>
  <c r="G182" i="83"/>
  <c r="G179" i="83"/>
  <c r="G178" i="83"/>
  <c r="G177" i="83"/>
  <c r="G176" i="83"/>
  <c r="G175" i="83"/>
  <c r="G174" i="83"/>
  <c r="G173" i="83"/>
  <c r="G172" i="83"/>
  <c r="G171" i="83"/>
  <c r="G170" i="83"/>
  <c r="G169" i="83"/>
  <c r="G168" i="83"/>
  <c r="G167" i="83"/>
  <c r="G166" i="83"/>
  <c r="G165" i="83"/>
  <c r="G164" i="83"/>
  <c r="G163" i="83"/>
  <c r="G162" i="83"/>
  <c r="G161" i="83"/>
  <c r="G160" i="83"/>
  <c r="G159" i="83"/>
  <c r="G158" i="83"/>
  <c r="G157" i="83"/>
  <c r="G156" i="83"/>
  <c r="G155" i="83"/>
  <c r="G154" i="83"/>
  <c r="G152" i="83"/>
  <c r="G151" i="83"/>
  <c r="G150" i="83"/>
  <c r="G149" i="83"/>
  <c r="G148" i="83"/>
  <c r="G147" i="83"/>
  <c r="G146" i="83"/>
  <c r="G145" i="83"/>
  <c r="G144" i="83"/>
  <c r="G143" i="83"/>
  <c r="G142" i="83"/>
  <c r="G141" i="83"/>
  <c r="G140" i="83"/>
  <c r="G137" i="83"/>
  <c r="G136" i="83"/>
  <c r="G135" i="83"/>
  <c r="G134" i="83"/>
  <c r="G133" i="83"/>
  <c r="G132" i="83"/>
  <c r="G131" i="83"/>
  <c r="G130" i="83"/>
  <c r="G129" i="83"/>
  <c r="G128" i="83"/>
  <c r="G127" i="83"/>
  <c r="G126" i="83"/>
  <c r="G125" i="83"/>
  <c r="G124" i="83"/>
  <c r="G123" i="83"/>
  <c r="G122" i="83"/>
  <c r="G121" i="83"/>
  <c r="G120" i="83"/>
  <c r="G119" i="83"/>
  <c r="G118" i="83"/>
  <c r="G117" i="83"/>
  <c r="G114" i="83"/>
  <c r="G113" i="83"/>
  <c r="G112" i="83"/>
  <c r="G111" i="83"/>
  <c r="G110" i="83"/>
  <c r="G109" i="83"/>
  <c r="G108" i="83"/>
  <c r="G107" i="83"/>
  <c r="G106" i="83"/>
  <c r="G105" i="83"/>
  <c r="G104" i="83"/>
  <c r="G103" i="83"/>
  <c r="G102" i="83"/>
  <c r="G101" i="83"/>
  <c r="G100" i="83"/>
  <c r="G99" i="83"/>
  <c r="G98" i="83"/>
  <c r="G97" i="83"/>
  <c r="G96" i="83"/>
  <c r="G95" i="83"/>
  <c r="G94" i="83"/>
  <c r="G92" i="83"/>
  <c r="G91" i="83"/>
  <c r="G90" i="83"/>
  <c r="G89" i="83"/>
  <c r="G88" i="83"/>
  <c r="G87" i="83"/>
  <c r="G86" i="83"/>
  <c r="G85" i="83"/>
  <c r="G84" i="83"/>
  <c r="G83" i="83"/>
  <c r="G82" i="83"/>
  <c r="G81" i="83"/>
  <c r="G80" i="83"/>
  <c r="G79" i="83"/>
  <c r="G78" i="83"/>
  <c r="G76" i="83"/>
  <c r="G75" i="83"/>
  <c r="G74" i="83"/>
  <c r="G73" i="83"/>
  <c r="G72" i="83"/>
  <c r="G71" i="83"/>
  <c r="G70" i="83"/>
  <c r="G69" i="83"/>
  <c r="G68" i="83"/>
  <c r="G67" i="83"/>
  <c r="G66" i="83"/>
  <c r="G65" i="83"/>
  <c r="G64" i="83"/>
  <c r="G63" i="83"/>
  <c r="G62" i="83"/>
  <c r="G61" i="83"/>
  <c r="G59" i="83"/>
  <c r="G58" i="83"/>
  <c r="G57" i="83"/>
  <c r="G56" i="83"/>
  <c r="G55" i="83"/>
  <c r="G54" i="83"/>
  <c r="G53" i="83"/>
  <c r="G52" i="83"/>
  <c r="G51" i="83"/>
  <c r="G50" i="83"/>
  <c r="G49" i="83"/>
  <c r="G48" i="83"/>
  <c r="G47" i="83"/>
  <c r="G46" i="83"/>
  <c r="G45" i="83"/>
  <c r="G44" i="83"/>
  <c r="G43" i="83"/>
  <c r="G42" i="83"/>
  <c r="G41" i="83"/>
  <c r="G40" i="83"/>
  <c r="G39" i="83"/>
  <c r="G38" i="83"/>
  <c r="G37" i="83"/>
  <c r="G36" i="83"/>
  <c r="G35" i="83"/>
  <c r="G34" i="83"/>
  <c r="G33" i="83"/>
  <c r="G32" i="83"/>
  <c r="G31" i="83"/>
  <c r="G30" i="83"/>
  <c r="G29" i="83"/>
  <c r="G28" i="83"/>
  <c r="G27" i="83"/>
  <c r="G26" i="83"/>
  <c r="G25" i="83"/>
  <c r="G24" i="83"/>
  <c r="G23" i="83"/>
  <c r="G22" i="83"/>
  <c r="G21" i="83"/>
  <c r="G20" i="83"/>
  <c r="G19" i="83"/>
  <c r="G18" i="83"/>
  <c r="G17" i="83"/>
  <c r="G16" i="83"/>
  <c r="G15" i="83"/>
  <c r="G14" i="83"/>
  <c r="G13" i="83"/>
  <c r="G12" i="83"/>
  <c r="G11" i="83"/>
  <c r="G10" i="83"/>
  <c r="G9" i="83"/>
  <c r="G8" i="83"/>
  <c r="F235" i="83"/>
  <c r="F234" i="83"/>
  <c r="F233" i="83"/>
  <c r="F232" i="83"/>
  <c r="F231" i="83"/>
  <c r="F230" i="83"/>
  <c r="F229" i="83"/>
  <c r="F228" i="83"/>
  <c r="F227" i="83"/>
  <c r="F226" i="83"/>
  <c r="F225" i="83"/>
  <c r="F224" i="83"/>
  <c r="F223" i="83"/>
  <c r="F222" i="83"/>
  <c r="F221" i="83"/>
  <c r="F220" i="83"/>
  <c r="F219" i="83"/>
  <c r="F218" i="83"/>
  <c r="F216" i="83"/>
  <c r="F215" i="83"/>
  <c r="F214" i="83"/>
  <c r="F213" i="83"/>
  <c r="F212" i="83"/>
  <c r="F211" i="83"/>
  <c r="F210" i="83"/>
  <c r="F209" i="83"/>
  <c r="F208" i="83"/>
  <c r="F207" i="83"/>
  <c r="F206" i="83"/>
  <c r="F205" i="83"/>
  <c r="F204" i="83"/>
  <c r="F203" i="83"/>
  <c r="F202" i="83"/>
  <c r="F201" i="83"/>
  <c r="F200" i="83"/>
  <c r="F199" i="83"/>
  <c r="F198" i="83"/>
  <c r="F197" i="83"/>
  <c r="F196" i="83"/>
  <c r="F195" i="83"/>
  <c r="F194" i="83"/>
  <c r="F193" i="83"/>
  <c r="F192" i="83"/>
  <c r="F191" i="83"/>
  <c r="F190" i="83"/>
  <c r="F189" i="83"/>
  <c r="F188" i="83"/>
  <c r="F187" i="83"/>
  <c r="F186" i="83"/>
  <c r="F185" i="83"/>
  <c r="F184" i="83"/>
  <c r="F183" i="83"/>
  <c r="F182" i="83"/>
  <c r="F179" i="83"/>
  <c r="F178" i="83"/>
  <c r="F177" i="83"/>
  <c r="F176" i="83"/>
  <c r="F175" i="83"/>
  <c r="F174" i="83"/>
  <c r="F173" i="83"/>
  <c r="F172" i="83"/>
  <c r="F171" i="83"/>
  <c r="F170" i="83"/>
  <c r="F169" i="83"/>
  <c r="F168" i="83"/>
  <c r="F167" i="83"/>
  <c r="F166" i="83"/>
  <c r="F165" i="83"/>
  <c r="F164" i="83"/>
  <c r="F163" i="83"/>
  <c r="F162" i="83"/>
  <c r="F161" i="83"/>
  <c r="F160" i="83"/>
  <c r="F159" i="83"/>
  <c r="F158" i="83"/>
  <c r="F157" i="83"/>
  <c r="F156" i="83"/>
  <c r="F155" i="83"/>
  <c r="F154" i="83"/>
  <c r="F152" i="83"/>
  <c r="F151" i="83"/>
  <c r="F150" i="83"/>
  <c r="F149" i="83"/>
  <c r="F148" i="83"/>
  <c r="F147" i="83"/>
  <c r="F146" i="83"/>
  <c r="F145" i="83"/>
  <c r="F144" i="83"/>
  <c r="F143" i="83"/>
  <c r="F142" i="83"/>
  <c r="F141" i="83"/>
  <c r="F140" i="83"/>
  <c r="F137" i="83"/>
  <c r="F136" i="83"/>
  <c r="F135" i="83"/>
  <c r="F134" i="83"/>
  <c r="F133" i="83"/>
  <c r="F132" i="83"/>
  <c r="F131" i="83"/>
  <c r="F130" i="83"/>
  <c r="F129" i="83"/>
  <c r="F128" i="83"/>
  <c r="F127" i="83"/>
  <c r="F126" i="83"/>
  <c r="F125" i="83"/>
  <c r="F124" i="83"/>
  <c r="F123" i="83"/>
  <c r="F122" i="83"/>
  <c r="F121" i="83"/>
  <c r="F120" i="83"/>
  <c r="F119" i="83"/>
  <c r="F118" i="83"/>
  <c r="F117" i="83"/>
  <c r="F114" i="83"/>
  <c r="F113" i="83"/>
  <c r="F112" i="83"/>
  <c r="F111" i="83"/>
  <c r="F110" i="83"/>
  <c r="F109" i="83"/>
  <c r="F108" i="83"/>
  <c r="F107" i="83"/>
  <c r="F106" i="83"/>
  <c r="F105" i="83"/>
  <c r="F104" i="83"/>
  <c r="F103" i="83"/>
  <c r="F102" i="83"/>
  <c r="F101" i="83"/>
  <c r="F100" i="83"/>
  <c r="F99" i="83"/>
  <c r="F98" i="83"/>
  <c r="F97" i="83"/>
  <c r="F96" i="83"/>
  <c r="F95" i="83"/>
  <c r="F94" i="83"/>
  <c r="F92" i="83"/>
  <c r="F91" i="83"/>
  <c r="F90" i="83"/>
  <c r="F89" i="83"/>
  <c r="F88" i="83"/>
  <c r="F87" i="83"/>
  <c r="F86" i="83"/>
  <c r="F85" i="83"/>
  <c r="F84" i="83"/>
  <c r="F83" i="83"/>
  <c r="F82" i="83"/>
  <c r="F81" i="83"/>
  <c r="F80" i="83"/>
  <c r="F79" i="83"/>
  <c r="F78" i="83"/>
  <c r="F76" i="83"/>
  <c r="F75" i="83"/>
  <c r="F74" i="83"/>
  <c r="F73" i="83"/>
  <c r="F72" i="83"/>
  <c r="F71" i="83"/>
  <c r="F70" i="83"/>
  <c r="F69" i="83"/>
  <c r="F68" i="83"/>
  <c r="F67" i="83"/>
  <c r="F66" i="83"/>
  <c r="F65" i="83"/>
  <c r="F64" i="83"/>
  <c r="F63" i="83"/>
  <c r="F62" i="83"/>
  <c r="F61" i="83"/>
  <c r="F59" i="83"/>
  <c r="F58" i="83"/>
  <c r="F57" i="83"/>
  <c r="F56" i="83"/>
  <c r="F55" i="83"/>
  <c r="F54" i="83"/>
  <c r="F53" i="83"/>
  <c r="F52" i="83"/>
  <c r="F51" i="83"/>
  <c r="F50" i="83"/>
  <c r="F49" i="83"/>
  <c r="F48" i="83"/>
  <c r="F47" i="83"/>
  <c r="F46" i="83"/>
  <c r="F45" i="83"/>
  <c r="F44" i="83"/>
  <c r="F43" i="83"/>
  <c r="F42" i="83"/>
  <c r="F41" i="83"/>
  <c r="F40" i="83"/>
  <c r="F39" i="83"/>
  <c r="F38" i="83"/>
  <c r="F37" i="83"/>
  <c r="F36" i="83"/>
  <c r="F35" i="83"/>
  <c r="F34" i="83"/>
  <c r="F33" i="83"/>
  <c r="F32" i="83"/>
  <c r="F31" i="83"/>
  <c r="F30" i="83"/>
  <c r="F29" i="83"/>
  <c r="F28" i="83"/>
  <c r="F27" i="83"/>
  <c r="F26" i="83"/>
  <c r="F25" i="83"/>
  <c r="F24" i="83"/>
  <c r="F23" i="83"/>
  <c r="F22" i="83"/>
  <c r="F21" i="83"/>
  <c r="F20" i="83"/>
  <c r="F19" i="83"/>
  <c r="F18" i="83"/>
  <c r="F17" i="83"/>
  <c r="F16" i="83"/>
  <c r="F15" i="83"/>
  <c r="F14" i="83"/>
  <c r="F13" i="83"/>
  <c r="F12" i="83"/>
  <c r="F11" i="83"/>
  <c r="F10" i="83"/>
  <c r="F9" i="83"/>
  <c r="F6" i="83" s="1"/>
  <c r="F8" i="83"/>
  <c r="E235" i="83"/>
  <c r="E234" i="83"/>
  <c r="E233" i="83"/>
  <c r="E232" i="83"/>
  <c r="E231" i="83"/>
  <c r="E230" i="83"/>
  <c r="E229" i="83"/>
  <c r="E228" i="83"/>
  <c r="E227" i="83"/>
  <c r="E226" i="83"/>
  <c r="E225" i="83"/>
  <c r="E224" i="83"/>
  <c r="E223" i="83"/>
  <c r="E222" i="83"/>
  <c r="E221" i="83"/>
  <c r="E220" i="83"/>
  <c r="E219" i="83"/>
  <c r="E218" i="83"/>
  <c r="E216" i="83"/>
  <c r="E215" i="83"/>
  <c r="E214" i="83"/>
  <c r="E213" i="83"/>
  <c r="E212" i="83"/>
  <c r="E211" i="83"/>
  <c r="E210" i="83"/>
  <c r="E209" i="83"/>
  <c r="E208" i="83"/>
  <c r="E207" i="83"/>
  <c r="E206" i="83"/>
  <c r="E205" i="83"/>
  <c r="E204" i="83"/>
  <c r="E203" i="83"/>
  <c r="E202" i="83"/>
  <c r="E201" i="83"/>
  <c r="E200" i="83"/>
  <c r="E199" i="83"/>
  <c r="E198" i="83"/>
  <c r="E197" i="83"/>
  <c r="E196" i="83"/>
  <c r="E195" i="83"/>
  <c r="E194" i="83"/>
  <c r="E193" i="83"/>
  <c r="E192" i="83"/>
  <c r="E191" i="83"/>
  <c r="E190" i="83"/>
  <c r="E189" i="83"/>
  <c r="E188" i="83"/>
  <c r="E187" i="83"/>
  <c r="E186" i="83"/>
  <c r="E185" i="83"/>
  <c r="E184" i="83"/>
  <c r="E183" i="83"/>
  <c r="E182" i="83"/>
  <c r="E179" i="83"/>
  <c r="E178" i="83"/>
  <c r="E177" i="83"/>
  <c r="E176" i="83"/>
  <c r="E175" i="83"/>
  <c r="E174" i="83"/>
  <c r="E173" i="83"/>
  <c r="E172" i="83"/>
  <c r="E171" i="83"/>
  <c r="E170" i="83"/>
  <c r="E169" i="83"/>
  <c r="E168" i="83"/>
  <c r="E167" i="83"/>
  <c r="E166" i="83"/>
  <c r="E165" i="83"/>
  <c r="E164" i="83"/>
  <c r="E163" i="83"/>
  <c r="E162" i="83"/>
  <c r="E161" i="83"/>
  <c r="E160" i="83"/>
  <c r="E159" i="83"/>
  <c r="E158" i="83"/>
  <c r="E157" i="83"/>
  <c r="E156" i="83"/>
  <c r="E155" i="83"/>
  <c r="E154" i="83"/>
  <c r="E152" i="83"/>
  <c r="E151" i="83"/>
  <c r="E150" i="83"/>
  <c r="E149" i="83"/>
  <c r="E148" i="83"/>
  <c r="E147" i="83"/>
  <c r="E146" i="83"/>
  <c r="E145" i="83"/>
  <c r="E144" i="83"/>
  <c r="E143" i="83"/>
  <c r="E142" i="83"/>
  <c r="E141" i="83"/>
  <c r="E140" i="83"/>
  <c r="E137" i="83"/>
  <c r="E136" i="83"/>
  <c r="E135" i="83"/>
  <c r="E134" i="83"/>
  <c r="E133" i="83"/>
  <c r="E132" i="83"/>
  <c r="E131" i="83"/>
  <c r="E130" i="83"/>
  <c r="E129" i="83"/>
  <c r="E128" i="83"/>
  <c r="E127" i="83"/>
  <c r="E126" i="83"/>
  <c r="E125" i="83"/>
  <c r="E124" i="83"/>
  <c r="E123" i="83"/>
  <c r="E122" i="83"/>
  <c r="E121" i="83"/>
  <c r="E120" i="83"/>
  <c r="E119" i="83"/>
  <c r="E118" i="83"/>
  <c r="E117" i="83"/>
  <c r="E114" i="83"/>
  <c r="E113" i="83"/>
  <c r="E112" i="83"/>
  <c r="E111" i="83"/>
  <c r="E110" i="83"/>
  <c r="E109" i="83"/>
  <c r="E108" i="83"/>
  <c r="E107" i="83"/>
  <c r="E106" i="83"/>
  <c r="E105" i="83"/>
  <c r="E104" i="83"/>
  <c r="E103" i="83"/>
  <c r="E102" i="83"/>
  <c r="E101" i="83"/>
  <c r="E100" i="83"/>
  <c r="E99" i="83"/>
  <c r="E98" i="83"/>
  <c r="E97" i="83"/>
  <c r="E96" i="83"/>
  <c r="E95" i="83"/>
  <c r="E94" i="83"/>
  <c r="E92" i="83"/>
  <c r="E91" i="83"/>
  <c r="E90" i="83"/>
  <c r="E89" i="83"/>
  <c r="E88" i="83"/>
  <c r="E87" i="83"/>
  <c r="E86" i="83"/>
  <c r="E85" i="83"/>
  <c r="E84" i="83"/>
  <c r="E83" i="83"/>
  <c r="E82" i="83"/>
  <c r="E81" i="83"/>
  <c r="E80" i="83"/>
  <c r="E79" i="83"/>
  <c r="E78" i="83"/>
  <c r="E76" i="83"/>
  <c r="E75" i="83"/>
  <c r="E74" i="83"/>
  <c r="E73" i="83"/>
  <c r="E72" i="83"/>
  <c r="E71" i="83"/>
  <c r="E70" i="83"/>
  <c r="E69" i="83"/>
  <c r="E68" i="83"/>
  <c r="E67" i="83"/>
  <c r="E66" i="83"/>
  <c r="E65" i="83"/>
  <c r="E64" i="83"/>
  <c r="E63" i="83"/>
  <c r="E62" i="83"/>
  <c r="E61" i="83"/>
  <c r="E59" i="83"/>
  <c r="E58" i="83"/>
  <c r="E57" i="83"/>
  <c r="E56" i="83"/>
  <c r="E55" i="83"/>
  <c r="E54" i="83"/>
  <c r="E53" i="83"/>
  <c r="E52" i="83"/>
  <c r="E51" i="83"/>
  <c r="E50" i="83"/>
  <c r="E49" i="83"/>
  <c r="E48" i="83"/>
  <c r="E47" i="83"/>
  <c r="E46" i="83"/>
  <c r="E45" i="83"/>
  <c r="E44" i="83"/>
  <c r="E43" i="83"/>
  <c r="E42" i="83"/>
  <c r="E41" i="83"/>
  <c r="E40" i="83"/>
  <c r="E39" i="83"/>
  <c r="E38" i="83"/>
  <c r="E37" i="83"/>
  <c r="E36" i="83"/>
  <c r="E35" i="83"/>
  <c r="E34" i="83"/>
  <c r="E33" i="83"/>
  <c r="E32" i="83"/>
  <c r="E31" i="83"/>
  <c r="E30" i="83"/>
  <c r="E29" i="83"/>
  <c r="E28" i="83"/>
  <c r="E27" i="83"/>
  <c r="E26" i="83"/>
  <c r="E25" i="83"/>
  <c r="E24" i="83"/>
  <c r="E23" i="83"/>
  <c r="E22" i="83"/>
  <c r="E21" i="83"/>
  <c r="E20" i="83"/>
  <c r="E19" i="83"/>
  <c r="E18" i="83"/>
  <c r="E17" i="83"/>
  <c r="E16" i="83"/>
  <c r="E15" i="83"/>
  <c r="E14" i="83"/>
  <c r="E13" i="83"/>
  <c r="E12" i="83"/>
  <c r="E11" i="83"/>
  <c r="E10" i="83"/>
  <c r="E9" i="83"/>
  <c r="E6" i="83" s="1"/>
  <c r="E8" i="83"/>
  <c r="D235" i="83"/>
  <c r="D234" i="83"/>
  <c r="D233" i="83"/>
  <c r="D232" i="83"/>
  <c r="D231" i="83"/>
  <c r="D230" i="83"/>
  <c r="D229" i="83"/>
  <c r="D228" i="83"/>
  <c r="D227" i="83"/>
  <c r="D226" i="83"/>
  <c r="D225" i="83"/>
  <c r="D224" i="83"/>
  <c r="D223" i="83"/>
  <c r="D222" i="83"/>
  <c r="D221" i="83"/>
  <c r="D220" i="83"/>
  <c r="D219" i="83"/>
  <c r="D218" i="83"/>
  <c r="D216" i="83"/>
  <c r="D215" i="83"/>
  <c r="D214" i="83"/>
  <c r="D213" i="83"/>
  <c r="D212" i="83"/>
  <c r="D211" i="83"/>
  <c r="D210" i="83"/>
  <c r="D209" i="83"/>
  <c r="D208" i="83"/>
  <c r="D207" i="83"/>
  <c r="D206" i="83"/>
  <c r="D205" i="83"/>
  <c r="D204" i="83"/>
  <c r="D203" i="83"/>
  <c r="D202" i="83"/>
  <c r="D201" i="83"/>
  <c r="D200" i="83"/>
  <c r="D199" i="83"/>
  <c r="D198" i="83"/>
  <c r="D197" i="83"/>
  <c r="D196" i="83"/>
  <c r="D195" i="83"/>
  <c r="D194" i="83"/>
  <c r="D193" i="83"/>
  <c r="D192" i="83"/>
  <c r="D191" i="83"/>
  <c r="D190" i="83"/>
  <c r="D189" i="83"/>
  <c r="D188" i="83"/>
  <c r="D187" i="83"/>
  <c r="D186" i="83"/>
  <c r="D185" i="83"/>
  <c r="D184" i="83"/>
  <c r="D183" i="83"/>
  <c r="D182" i="83"/>
  <c r="D179" i="83"/>
  <c r="D178" i="83"/>
  <c r="D177" i="83"/>
  <c r="D176" i="83"/>
  <c r="D175" i="83"/>
  <c r="D174" i="83"/>
  <c r="D173" i="83"/>
  <c r="D172" i="83"/>
  <c r="D171" i="83"/>
  <c r="D170" i="83"/>
  <c r="D169" i="83"/>
  <c r="D168" i="83"/>
  <c r="D167" i="83"/>
  <c r="D166" i="83"/>
  <c r="D165" i="83"/>
  <c r="D164" i="83"/>
  <c r="D163" i="83"/>
  <c r="D162" i="83"/>
  <c r="D161" i="83"/>
  <c r="D160" i="83"/>
  <c r="D159" i="83"/>
  <c r="D158" i="83"/>
  <c r="D157" i="83"/>
  <c r="D156" i="83"/>
  <c r="D155" i="83"/>
  <c r="D154" i="83"/>
  <c r="D152" i="83"/>
  <c r="D151" i="83"/>
  <c r="D150" i="83"/>
  <c r="D149" i="83"/>
  <c r="D148" i="83"/>
  <c r="D147" i="83"/>
  <c r="D146" i="83"/>
  <c r="D145" i="83"/>
  <c r="D144" i="83"/>
  <c r="D143" i="83"/>
  <c r="D142" i="83"/>
  <c r="D141" i="83"/>
  <c r="D140" i="83"/>
  <c r="D137" i="83"/>
  <c r="D136" i="83"/>
  <c r="D135" i="83"/>
  <c r="D134" i="83"/>
  <c r="D133" i="83"/>
  <c r="D132" i="83"/>
  <c r="D131" i="83"/>
  <c r="D130" i="83"/>
  <c r="D129" i="83"/>
  <c r="D128" i="83"/>
  <c r="D127" i="83"/>
  <c r="D126" i="83"/>
  <c r="D125" i="83"/>
  <c r="D124" i="83"/>
  <c r="D123" i="83"/>
  <c r="D122" i="83"/>
  <c r="D121" i="83"/>
  <c r="D120" i="83"/>
  <c r="D119" i="83"/>
  <c r="D118" i="83"/>
  <c r="D117" i="83"/>
  <c r="D114" i="83"/>
  <c r="D113" i="83"/>
  <c r="D112" i="83"/>
  <c r="D111" i="83"/>
  <c r="D110" i="83"/>
  <c r="D109" i="83"/>
  <c r="D108" i="83"/>
  <c r="D107" i="83"/>
  <c r="D106" i="83"/>
  <c r="D105" i="83"/>
  <c r="D104" i="83"/>
  <c r="D103" i="83"/>
  <c r="D102" i="83"/>
  <c r="D101" i="83"/>
  <c r="D100" i="83"/>
  <c r="D99" i="83"/>
  <c r="D98" i="83"/>
  <c r="D97" i="83"/>
  <c r="D96" i="83"/>
  <c r="D95" i="83"/>
  <c r="D94" i="83"/>
  <c r="D92" i="83"/>
  <c r="D91" i="83"/>
  <c r="D90" i="83"/>
  <c r="D89" i="83"/>
  <c r="D88" i="83"/>
  <c r="D87" i="83"/>
  <c r="D86" i="83"/>
  <c r="D85" i="83"/>
  <c r="D84" i="83"/>
  <c r="D83" i="83"/>
  <c r="D82" i="83"/>
  <c r="D81" i="83"/>
  <c r="D80" i="83"/>
  <c r="D79" i="83"/>
  <c r="D78" i="83"/>
  <c r="D76" i="83"/>
  <c r="D75" i="83"/>
  <c r="D74" i="83"/>
  <c r="D73" i="83"/>
  <c r="D72" i="83"/>
  <c r="D71" i="83"/>
  <c r="D70" i="83"/>
  <c r="D69" i="83"/>
  <c r="D68" i="83"/>
  <c r="D67" i="83"/>
  <c r="D66" i="83"/>
  <c r="D65" i="83"/>
  <c r="D64" i="83"/>
  <c r="D63" i="83"/>
  <c r="D62" i="83"/>
  <c r="D61" i="83"/>
  <c r="D59" i="83"/>
  <c r="D58" i="83"/>
  <c r="D57" i="83"/>
  <c r="D56" i="83"/>
  <c r="D55" i="83"/>
  <c r="D54" i="83"/>
  <c r="D53" i="83"/>
  <c r="D52" i="83"/>
  <c r="D51" i="83"/>
  <c r="D50" i="83"/>
  <c r="D49" i="83"/>
  <c r="D48" i="83"/>
  <c r="D47" i="83"/>
  <c r="D46" i="83"/>
  <c r="D45" i="83"/>
  <c r="D44" i="83"/>
  <c r="D43" i="83"/>
  <c r="D42" i="83"/>
  <c r="D41" i="83"/>
  <c r="D40" i="83"/>
  <c r="D39" i="83"/>
  <c r="D38" i="83"/>
  <c r="D37" i="83"/>
  <c r="D36" i="83"/>
  <c r="D35" i="83"/>
  <c r="D34" i="83"/>
  <c r="D33" i="83"/>
  <c r="D32" i="83"/>
  <c r="D31" i="83"/>
  <c r="D30" i="83"/>
  <c r="D29" i="83"/>
  <c r="D28" i="83"/>
  <c r="D27" i="83"/>
  <c r="D26" i="83"/>
  <c r="D25" i="83"/>
  <c r="D24" i="83"/>
  <c r="D23" i="83"/>
  <c r="D22" i="83"/>
  <c r="D21" i="83"/>
  <c r="D20" i="83"/>
  <c r="D19" i="83"/>
  <c r="D18" i="83"/>
  <c r="D17" i="83"/>
  <c r="D16" i="83"/>
  <c r="D15" i="83"/>
  <c r="D14" i="83"/>
  <c r="D13" i="83"/>
  <c r="D12" i="83"/>
  <c r="D11" i="83"/>
  <c r="D10" i="83"/>
  <c r="D6" i="83" s="1"/>
  <c r="D9" i="83"/>
  <c r="D8" i="83"/>
  <c r="K307" i="83"/>
  <c r="J307" i="83"/>
  <c r="I307" i="83"/>
  <c r="H307" i="83"/>
  <c r="G307" i="83"/>
  <c r="K4" i="83"/>
  <c r="K6" i="83" s="1"/>
  <c r="J4" i="83"/>
  <c r="I4" i="83"/>
  <c r="H4" i="83"/>
  <c r="G4" i="83"/>
  <c r="K3" i="83"/>
  <c r="J3" i="83"/>
  <c r="I3" i="83"/>
  <c r="H3" i="83"/>
  <c r="G3" i="83"/>
  <c r="K2" i="83"/>
  <c r="H2" i="83"/>
  <c r="H5" i="83" s="1"/>
  <c r="G2" i="82"/>
  <c r="H2" i="82"/>
  <c r="H5" i="82" s="1"/>
  <c r="I2" i="82"/>
  <c r="J2" i="82"/>
  <c r="K2" i="82"/>
  <c r="G3" i="82"/>
  <c r="H3" i="82"/>
  <c r="I3" i="82"/>
  <c r="J3" i="82"/>
  <c r="K3" i="82"/>
  <c r="G4" i="82"/>
  <c r="H4" i="82"/>
  <c r="I4" i="82"/>
  <c r="J4" i="82"/>
  <c r="K4" i="82"/>
  <c r="J5" i="82"/>
  <c r="D6" i="82"/>
  <c r="E6" i="82"/>
  <c r="F6" i="82"/>
  <c r="K6" i="82"/>
  <c r="AD8" i="82"/>
  <c r="AF8" i="82"/>
  <c r="AD9" i="82"/>
  <c r="AF9" i="82"/>
  <c r="AD10" i="82"/>
  <c r="AF10" i="82"/>
  <c r="AD11" i="82"/>
  <c r="AF11" i="82"/>
  <c r="AD12" i="82"/>
  <c r="AF12" i="82"/>
  <c r="AD13" i="82"/>
  <c r="AF13" i="82"/>
  <c r="AD14" i="82"/>
  <c r="AF14" i="82"/>
  <c r="AD15" i="82"/>
  <c r="AF15" i="82"/>
  <c r="AD16" i="82"/>
  <c r="AF16" i="82"/>
  <c r="AD17" i="82"/>
  <c r="AF17" i="82"/>
  <c r="AD18" i="82"/>
  <c r="AF18" i="82"/>
  <c r="AD19" i="82"/>
  <c r="AF19" i="82"/>
  <c r="AD20" i="82"/>
  <c r="AF20" i="82"/>
  <c r="AD21" i="82"/>
  <c r="AF21" i="82"/>
  <c r="AD22" i="82"/>
  <c r="AF22" i="82"/>
  <c r="AD23" i="82"/>
  <c r="AF23" i="82"/>
  <c r="AD24" i="82"/>
  <c r="AF24" i="82"/>
  <c r="AD25" i="82"/>
  <c r="AF25" i="82"/>
  <c r="AD26" i="82"/>
  <c r="AF26" i="82"/>
  <c r="AD27" i="82"/>
  <c r="AF27" i="82"/>
  <c r="AD28" i="82"/>
  <c r="AF28" i="82"/>
  <c r="AD29" i="82"/>
  <c r="AF29" i="82"/>
  <c r="AD30" i="82"/>
  <c r="AF30" i="82"/>
  <c r="AD31" i="82"/>
  <c r="AF31" i="82"/>
  <c r="AD32" i="82"/>
  <c r="AF32" i="82"/>
  <c r="AD33" i="82"/>
  <c r="AF33" i="82"/>
  <c r="AD34" i="82"/>
  <c r="AF34" i="82"/>
  <c r="AD35" i="82"/>
  <c r="AF35" i="82"/>
  <c r="AD36" i="82"/>
  <c r="AF36" i="82"/>
  <c r="AD37" i="82"/>
  <c r="AF37" i="82"/>
  <c r="AD38" i="82"/>
  <c r="AF38" i="82"/>
  <c r="AD39" i="82"/>
  <c r="AF39" i="82"/>
  <c r="AD40" i="82"/>
  <c r="AF40" i="82"/>
  <c r="AD41" i="82"/>
  <c r="AF41" i="82"/>
  <c r="AD42" i="82"/>
  <c r="AF42" i="82"/>
  <c r="AD43" i="82"/>
  <c r="AF43" i="82"/>
  <c r="AD44" i="82"/>
  <c r="AF44" i="82"/>
  <c r="AD45" i="82"/>
  <c r="AF45" i="82"/>
  <c r="AD46" i="82"/>
  <c r="AF46" i="82"/>
  <c r="AD47" i="82"/>
  <c r="AF47" i="82"/>
  <c r="AD48" i="82"/>
  <c r="AF48" i="82"/>
  <c r="AD49" i="82"/>
  <c r="AF49" i="82"/>
  <c r="AD50" i="82"/>
  <c r="AF50" i="82"/>
  <c r="AD51" i="82"/>
  <c r="AF51" i="82"/>
  <c r="AD52" i="82"/>
  <c r="AF52" i="82"/>
  <c r="AD53" i="82"/>
  <c r="AF53" i="82"/>
  <c r="AD54" i="82"/>
  <c r="AF54" i="82"/>
  <c r="AD55" i="82"/>
  <c r="AF55" i="82"/>
  <c r="AD56" i="82"/>
  <c r="AF56" i="82"/>
  <c r="AD57" i="82"/>
  <c r="AF57" i="82"/>
  <c r="AD58" i="82"/>
  <c r="AF58" i="82"/>
  <c r="AD59" i="82"/>
  <c r="AF59" i="82"/>
  <c r="AD60" i="82"/>
  <c r="AF60" i="82"/>
  <c r="AD61" i="82"/>
  <c r="AF61" i="82"/>
  <c r="AD62" i="82"/>
  <c r="AF62" i="82"/>
  <c r="AD63" i="82"/>
  <c r="AF63" i="82"/>
  <c r="AD64" i="82"/>
  <c r="AF64" i="82"/>
  <c r="AD65" i="82"/>
  <c r="AF65" i="82"/>
  <c r="AD66" i="82"/>
  <c r="AF66" i="82"/>
  <c r="AD67" i="82"/>
  <c r="AF67" i="82"/>
  <c r="AD68" i="82"/>
  <c r="AF68" i="82"/>
  <c r="AD69" i="82"/>
  <c r="AF69" i="82"/>
  <c r="AD70" i="82"/>
  <c r="AF70" i="82"/>
  <c r="AD71" i="82"/>
  <c r="AF71" i="82"/>
  <c r="AD72" i="82"/>
  <c r="AF72" i="82"/>
  <c r="AD73" i="82"/>
  <c r="AF73" i="82"/>
  <c r="AD74" i="82"/>
  <c r="AF74" i="82"/>
  <c r="AD75" i="82"/>
  <c r="AF75" i="82"/>
  <c r="AD76" i="82"/>
  <c r="AF76" i="82"/>
  <c r="AD77" i="82"/>
  <c r="AF77" i="82"/>
  <c r="AD78" i="82"/>
  <c r="AF78" i="82"/>
  <c r="AD79" i="82"/>
  <c r="AF79" i="82"/>
  <c r="AD80" i="82"/>
  <c r="AF80" i="82"/>
  <c r="AD81" i="82"/>
  <c r="AF81" i="82"/>
  <c r="AD82" i="82"/>
  <c r="AF82" i="82"/>
  <c r="AD83" i="82"/>
  <c r="AF83" i="82"/>
  <c r="AD84" i="82"/>
  <c r="AF84" i="82"/>
  <c r="AD85" i="82"/>
  <c r="AF85" i="82"/>
  <c r="AD86" i="82"/>
  <c r="AF86" i="82"/>
  <c r="AD87" i="82"/>
  <c r="AF87" i="82"/>
  <c r="AD88" i="82"/>
  <c r="AF88" i="82"/>
  <c r="AD89" i="82"/>
  <c r="AF89" i="82"/>
  <c r="AD90" i="82"/>
  <c r="AF90" i="82"/>
  <c r="AD91" i="82"/>
  <c r="AF91" i="82"/>
  <c r="AD92" i="82"/>
  <c r="AF92" i="82"/>
  <c r="AD93" i="82"/>
  <c r="AF93" i="82"/>
  <c r="AD94" i="82"/>
  <c r="AF94" i="82"/>
  <c r="AD95" i="82"/>
  <c r="AF95" i="82"/>
  <c r="AD96" i="82"/>
  <c r="AF96" i="82"/>
  <c r="AD97" i="82"/>
  <c r="AF97" i="82"/>
  <c r="AD98" i="82"/>
  <c r="AF98" i="82"/>
  <c r="AD99" i="82"/>
  <c r="AF99" i="82"/>
  <c r="AD100" i="82"/>
  <c r="AF100" i="82"/>
  <c r="AD101" i="82"/>
  <c r="AF101" i="82"/>
  <c r="AD102" i="82"/>
  <c r="AF102" i="82"/>
  <c r="AD103" i="82"/>
  <c r="AF103" i="82"/>
  <c r="AD104" i="82"/>
  <c r="AF104" i="82"/>
  <c r="AD105" i="82"/>
  <c r="AF105" i="82"/>
  <c r="AD106" i="82"/>
  <c r="AF106" i="82"/>
  <c r="AD107" i="82"/>
  <c r="AF107" i="82"/>
  <c r="AD108" i="82"/>
  <c r="AF108" i="82"/>
  <c r="AD109" i="82"/>
  <c r="AF109" i="82"/>
  <c r="AD110" i="82"/>
  <c r="AF110" i="82"/>
  <c r="AD111" i="82"/>
  <c r="AF111" i="82"/>
  <c r="AD112" i="82"/>
  <c r="AF112" i="82"/>
  <c r="AD113" i="82"/>
  <c r="AF113" i="82"/>
  <c r="AD114" i="82"/>
  <c r="AF114" i="82"/>
  <c r="AD115" i="82"/>
  <c r="AF115" i="82"/>
  <c r="AD116" i="82"/>
  <c r="AF116" i="82"/>
  <c r="AD117" i="82"/>
  <c r="AF117" i="82"/>
  <c r="AD118" i="82"/>
  <c r="AF118" i="82"/>
  <c r="AD119" i="82"/>
  <c r="AF119" i="82"/>
  <c r="AD120" i="82"/>
  <c r="AF120" i="82"/>
  <c r="AD121" i="82"/>
  <c r="AF121" i="82"/>
  <c r="AD122" i="82"/>
  <c r="AF122" i="82"/>
  <c r="AD123" i="82"/>
  <c r="AF123" i="82"/>
  <c r="AD124" i="82"/>
  <c r="AF124" i="82"/>
  <c r="AD125" i="82"/>
  <c r="AF125" i="82"/>
  <c r="AD126" i="82"/>
  <c r="AF126" i="82"/>
  <c r="AD127" i="82"/>
  <c r="AF127" i="82"/>
  <c r="AD128" i="82"/>
  <c r="AF128" i="82"/>
  <c r="AD129" i="82"/>
  <c r="AF129" i="82"/>
  <c r="AD130" i="82"/>
  <c r="AF130" i="82"/>
  <c r="AD131" i="82"/>
  <c r="AF131" i="82"/>
  <c r="AD132" i="82"/>
  <c r="AF132" i="82"/>
  <c r="AD133" i="82"/>
  <c r="AF133" i="82"/>
  <c r="AD134" i="82"/>
  <c r="AF134" i="82"/>
  <c r="AD135" i="82"/>
  <c r="AF135" i="82"/>
  <c r="AD136" i="82"/>
  <c r="AF136" i="82"/>
  <c r="AD137" i="82"/>
  <c r="AF137" i="82"/>
  <c r="AD138" i="82"/>
  <c r="AF138" i="82"/>
  <c r="AD139" i="82"/>
  <c r="AF139" i="82"/>
  <c r="AD140" i="82"/>
  <c r="AF140" i="82"/>
  <c r="AD141" i="82"/>
  <c r="AF141" i="82"/>
  <c r="AD142" i="82"/>
  <c r="AF142" i="82"/>
  <c r="AD143" i="82"/>
  <c r="AF143" i="82"/>
  <c r="AD144" i="82"/>
  <c r="AF144" i="82"/>
  <c r="AD145" i="82"/>
  <c r="AF145" i="82"/>
  <c r="AD146" i="82"/>
  <c r="AF146" i="82"/>
  <c r="AD147" i="82"/>
  <c r="AF147" i="82"/>
  <c r="AD148" i="82"/>
  <c r="AF148" i="82"/>
  <c r="AD149" i="82"/>
  <c r="AF149" i="82"/>
  <c r="AD150" i="82"/>
  <c r="AF150" i="82"/>
  <c r="AD151" i="82"/>
  <c r="AF151" i="82"/>
  <c r="AD152" i="82"/>
  <c r="AF152" i="82"/>
  <c r="AD153" i="82"/>
  <c r="AF153" i="82"/>
  <c r="AD154" i="82"/>
  <c r="AF154" i="82"/>
  <c r="AD155" i="82"/>
  <c r="AF155" i="82"/>
  <c r="AD156" i="82"/>
  <c r="AF156" i="82"/>
  <c r="AD157" i="82"/>
  <c r="AF157" i="82"/>
  <c r="AD158" i="82"/>
  <c r="AF158" i="82"/>
  <c r="AD159" i="82"/>
  <c r="AF159" i="82"/>
  <c r="AD160" i="82"/>
  <c r="AF160" i="82"/>
  <c r="AD161" i="82"/>
  <c r="AF161" i="82"/>
  <c r="AD162" i="82"/>
  <c r="AF162" i="82"/>
  <c r="AD163" i="82"/>
  <c r="AF163" i="82"/>
  <c r="AD164" i="82"/>
  <c r="AF164" i="82"/>
  <c r="AD165" i="82"/>
  <c r="AF165" i="82"/>
  <c r="AD166" i="82"/>
  <c r="AF166" i="82"/>
  <c r="AD167" i="82"/>
  <c r="AF167" i="82"/>
  <c r="AD168" i="82"/>
  <c r="AF168" i="82"/>
  <c r="AD169" i="82"/>
  <c r="AF169" i="82"/>
  <c r="AD170" i="82"/>
  <c r="AF170" i="82"/>
  <c r="AD171" i="82"/>
  <c r="AF171" i="82"/>
  <c r="AD172" i="82"/>
  <c r="AF172" i="82"/>
  <c r="AD173" i="82"/>
  <c r="AF173" i="82"/>
  <c r="AD174" i="82"/>
  <c r="AF174" i="82"/>
  <c r="AD175" i="82"/>
  <c r="AF175" i="82"/>
  <c r="AD176" i="82"/>
  <c r="AF176" i="82"/>
  <c r="AD177" i="82"/>
  <c r="AF177" i="82"/>
  <c r="AD178" i="82"/>
  <c r="AF178" i="82"/>
  <c r="AD179" i="82"/>
  <c r="AF179" i="82"/>
  <c r="AD180" i="82"/>
  <c r="AF180" i="82"/>
  <c r="AD181" i="82"/>
  <c r="AF181" i="82"/>
  <c r="AD182" i="82"/>
  <c r="AF182" i="82"/>
  <c r="AD183" i="82"/>
  <c r="AF183" i="82"/>
  <c r="AD184" i="82"/>
  <c r="AF184" i="82"/>
  <c r="AD185" i="82"/>
  <c r="AF185" i="82"/>
  <c r="AD186" i="82"/>
  <c r="AF186" i="82"/>
  <c r="AD187" i="82"/>
  <c r="AF187" i="82"/>
  <c r="AD188" i="82"/>
  <c r="AF188" i="82"/>
  <c r="AD189" i="82"/>
  <c r="AF189" i="82"/>
  <c r="AD190" i="82"/>
  <c r="AF190" i="82"/>
  <c r="AD191" i="82"/>
  <c r="AF191" i="82"/>
  <c r="AD192" i="82"/>
  <c r="AF192" i="82"/>
  <c r="AD193" i="82"/>
  <c r="AF193" i="82"/>
  <c r="AD194" i="82"/>
  <c r="AF194" i="82"/>
  <c r="AD195" i="82"/>
  <c r="AF195" i="82"/>
  <c r="AD196" i="82"/>
  <c r="AF196" i="82"/>
  <c r="AD197" i="82"/>
  <c r="AF197" i="82"/>
  <c r="AD198" i="82"/>
  <c r="AF198" i="82"/>
  <c r="AD199" i="82"/>
  <c r="AF199" i="82"/>
  <c r="AD200" i="82"/>
  <c r="AF200" i="82"/>
  <c r="AD201" i="82"/>
  <c r="AF201" i="82"/>
  <c r="AD202" i="82"/>
  <c r="AF202" i="82"/>
  <c r="AD203" i="82"/>
  <c r="AF203" i="82"/>
  <c r="AD204" i="82"/>
  <c r="AF204" i="82"/>
  <c r="AD205" i="82"/>
  <c r="AF205" i="82"/>
  <c r="AD206" i="82"/>
  <c r="AF206" i="82"/>
  <c r="AD207" i="82"/>
  <c r="AF207" i="82"/>
  <c r="AD208" i="82"/>
  <c r="AF208" i="82"/>
  <c r="AD209" i="82"/>
  <c r="AF209" i="82"/>
  <c r="AD210" i="82"/>
  <c r="AF210" i="82"/>
  <c r="AD211" i="82"/>
  <c r="AF211" i="82"/>
  <c r="AD212" i="82"/>
  <c r="AF212" i="82"/>
  <c r="AD213" i="82"/>
  <c r="AF213" i="82"/>
  <c r="AD214" i="82"/>
  <c r="AF214" i="82"/>
  <c r="AD215" i="82"/>
  <c r="AF215" i="82"/>
  <c r="AD216" i="82"/>
  <c r="AF216" i="82"/>
  <c r="AD217" i="82"/>
  <c r="AF217" i="82"/>
  <c r="AD218" i="82"/>
  <c r="AF218" i="82"/>
  <c r="AD219" i="82"/>
  <c r="AF219" i="82"/>
  <c r="AD220" i="82"/>
  <c r="AF220" i="82"/>
  <c r="AD221" i="82"/>
  <c r="AF221" i="82"/>
  <c r="AD222" i="82"/>
  <c r="AF222" i="82"/>
  <c r="AD223" i="82"/>
  <c r="AF223" i="82"/>
  <c r="AD224" i="82"/>
  <c r="AF224" i="82"/>
  <c r="AD225" i="82"/>
  <c r="AF225" i="82"/>
  <c r="AD226" i="82"/>
  <c r="AF226" i="82"/>
  <c r="AD227" i="82"/>
  <c r="AF227" i="82"/>
  <c r="AD228" i="82"/>
  <c r="AF228" i="82"/>
  <c r="AD229" i="82"/>
  <c r="AF229" i="82"/>
  <c r="AD230" i="82"/>
  <c r="AF230" i="82"/>
  <c r="AD231" i="82"/>
  <c r="AF231" i="82"/>
  <c r="AD232" i="82"/>
  <c r="AF232" i="82"/>
  <c r="AD233" i="82"/>
  <c r="AF233" i="82"/>
  <c r="AD234" i="82"/>
  <c r="AF234" i="82"/>
  <c r="AD235" i="82"/>
  <c r="AF235" i="82"/>
  <c r="AD236" i="82"/>
  <c r="AF236" i="82"/>
  <c r="AD237" i="82"/>
  <c r="AF237" i="82"/>
  <c r="AD238" i="82"/>
  <c r="AF238" i="82"/>
  <c r="AD239" i="82"/>
  <c r="AF239" i="82"/>
  <c r="AD240" i="82"/>
  <c r="AF240" i="82"/>
  <c r="AD241" i="82"/>
  <c r="AF241" i="82"/>
  <c r="AD242" i="82"/>
  <c r="AF242" i="82"/>
  <c r="AD243" i="82"/>
  <c r="AF243" i="82"/>
  <c r="AD244" i="82"/>
  <c r="AF244" i="82"/>
  <c r="AD245" i="82"/>
  <c r="AF245" i="82"/>
  <c r="AD246" i="82"/>
  <c r="AF246" i="82"/>
  <c r="AD247" i="82"/>
  <c r="AF247" i="82"/>
  <c r="AD248" i="82"/>
  <c r="AF248" i="82"/>
  <c r="AD249" i="82"/>
  <c r="AF249" i="82"/>
  <c r="AD250" i="82"/>
  <c r="AF250" i="82"/>
  <c r="AD251" i="82"/>
  <c r="AF251" i="82"/>
  <c r="AF263" i="82" s="1"/>
  <c r="AD252" i="82"/>
  <c r="AF252" i="82"/>
  <c r="AD253" i="82"/>
  <c r="AF253" i="82"/>
  <c r="AD254" i="82"/>
  <c r="AF254" i="82"/>
  <c r="AD255" i="82"/>
  <c r="AF255" i="82"/>
  <c r="AD256" i="82"/>
  <c r="AF256" i="82"/>
  <c r="AD257" i="82"/>
  <c r="AF257" i="82"/>
  <c r="AD258" i="82"/>
  <c r="AF258" i="82"/>
  <c r="AD259" i="82"/>
  <c r="AF259" i="82"/>
  <c r="AD260" i="82"/>
  <c r="AF260" i="82"/>
  <c r="AD261" i="82"/>
  <c r="AF261" i="82"/>
  <c r="AD262" i="82"/>
  <c r="AF262" i="82"/>
  <c r="AD263" i="82"/>
  <c r="AE263" i="82"/>
  <c r="AE264" i="82"/>
  <c r="G307" i="82"/>
  <c r="H307" i="82"/>
  <c r="I307" i="82"/>
  <c r="J307" i="82"/>
  <c r="K307" i="82"/>
  <c r="AB7" i="96" l="1"/>
  <c r="AD7" i="96"/>
  <c r="Y9" i="96"/>
  <c r="AA8" i="96"/>
  <c r="Z8" i="96" s="1"/>
  <c r="AC8" i="96" s="1" a="1"/>
  <c r="AC8" i="96" s="1"/>
  <c r="AD17" i="95"/>
  <c r="J5" i="83"/>
  <c r="AE263" i="83"/>
  <c r="AF263" i="83"/>
  <c r="G2" i="83"/>
  <c r="AB8" i="96" l="1"/>
  <c r="AD8" i="96"/>
  <c r="Y10" i="96"/>
  <c r="AA9" i="96"/>
  <c r="Z9" i="96" s="1"/>
  <c r="AC9" i="96" s="1" a="1"/>
  <c r="AC9" i="96" s="1"/>
  <c r="AE17" i="95"/>
  <c r="AD263" i="83"/>
  <c r="J6" i="76"/>
  <c r="I307" i="76"/>
  <c r="AB9" i="96" l="1"/>
  <c r="AD9" i="96"/>
  <c r="Y11" i="96"/>
  <c r="AA10" i="96"/>
  <c r="Z10" i="96" s="1"/>
  <c r="AC10" i="96" s="1" a="1"/>
  <c r="AC10" i="96" s="1"/>
  <c r="AF17" i="95"/>
  <c r="AD14" i="76"/>
  <c r="AF262" i="76"/>
  <c r="AF261" i="76"/>
  <c r="AF260" i="76"/>
  <c r="AF259" i="76"/>
  <c r="AF258" i="76"/>
  <c r="AF257" i="76"/>
  <c r="AF256" i="76"/>
  <c r="AF255" i="76"/>
  <c r="AF254" i="76"/>
  <c r="AF253" i="76"/>
  <c r="AF252" i="76"/>
  <c r="AF251" i="76"/>
  <c r="AF250" i="76"/>
  <c r="AF249" i="76"/>
  <c r="AF248" i="76"/>
  <c r="AF247" i="76"/>
  <c r="AF246" i="76"/>
  <c r="AF245" i="76"/>
  <c r="AF244" i="76"/>
  <c r="AF243" i="76"/>
  <c r="AF242" i="76"/>
  <c r="AF241" i="76"/>
  <c r="AF240" i="76"/>
  <c r="AF239" i="76"/>
  <c r="AF238" i="76"/>
  <c r="AF237" i="76"/>
  <c r="AF236" i="76"/>
  <c r="AF235" i="76"/>
  <c r="AF234" i="76"/>
  <c r="AF233" i="76"/>
  <c r="AF232" i="76"/>
  <c r="AF231" i="76"/>
  <c r="AF230" i="76"/>
  <c r="AF229" i="76"/>
  <c r="AF228" i="76"/>
  <c r="AF227" i="76"/>
  <c r="AF226" i="76"/>
  <c r="AF225" i="76"/>
  <c r="AF224" i="76"/>
  <c r="AF223" i="76"/>
  <c r="AF222" i="76"/>
  <c r="AF221" i="76"/>
  <c r="AF220" i="76"/>
  <c r="AF219" i="76"/>
  <c r="AF218" i="76"/>
  <c r="AF217" i="76"/>
  <c r="AF216" i="76"/>
  <c r="AF215" i="76"/>
  <c r="AF214" i="76"/>
  <c r="AF213" i="76"/>
  <c r="AF212" i="76"/>
  <c r="AF211" i="76"/>
  <c r="AF210" i="76"/>
  <c r="AF209" i="76"/>
  <c r="AF208" i="76"/>
  <c r="AF207" i="76"/>
  <c r="AF206" i="76"/>
  <c r="AF205" i="76"/>
  <c r="AF204" i="76"/>
  <c r="AF203" i="76"/>
  <c r="AF202" i="76"/>
  <c r="AF201" i="76"/>
  <c r="AF200" i="76"/>
  <c r="AF199" i="76"/>
  <c r="AF198" i="76"/>
  <c r="AF197" i="76"/>
  <c r="AF196" i="76"/>
  <c r="AF195" i="76"/>
  <c r="AF194" i="76"/>
  <c r="AF193" i="76"/>
  <c r="AF192" i="76"/>
  <c r="AF191" i="76"/>
  <c r="AF190" i="76"/>
  <c r="AF189" i="76"/>
  <c r="AF188" i="76"/>
  <c r="AF187" i="76"/>
  <c r="AF186" i="76"/>
  <c r="AF185" i="76"/>
  <c r="AF184" i="76"/>
  <c r="AF183" i="76"/>
  <c r="AF182" i="76"/>
  <c r="AF181" i="76"/>
  <c r="AF180" i="76"/>
  <c r="AF179" i="76"/>
  <c r="AF178" i="76"/>
  <c r="AF177" i="76"/>
  <c r="AF176" i="76"/>
  <c r="AF175" i="76"/>
  <c r="AF174" i="76"/>
  <c r="AF173" i="76"/>
  <c r="AF172" i="76"/>
  <c r="AF171" i="76"/>
  <c r="AF170" i="76"/>
  <c r="AF169" i="76"/>
  <c r="AF168" i="76"/>
  <c r="AF167" i="76"/>
  <c r="AF166" i="76"/>
  <c r="AF165" i="76"/>
  <c r="AF164" i="76"/>
  <c r="AF163" i="76"/>
  <c r="AF162" i="76"/>
  <c r="AF161" i="76"/>
  <c r="AF160" i="76"/>
  <c r="AF159" i="76"/>
  <c r="AF158" i="76"/>
  <c r="AF157" i="76"/>
  <c r="AF156" i="76"/>
  <c r="AF155" i="76"/>
  <c r="AF154" i="76"/>
  <c r="AF153" i="76"/>
  <c r="AF152" i="76"/>
  <c r="AF151" i="76"/>
  <c r="AF150" i="76"/>
  <c r="AF149" i="76"/>
  <c r="AF148" i="76"/>
  <c r="AF147" i="76"/>
  <c r="AF146" i="76"/>
  <c r="AF145" i="76"/>
  <c r="AF144" i="76"/>
  <c r="AF143" i="76"/>
  <c r="AF142" i="76"/>
  <c r="AF141" i="76"/>
  <c r="AF140" i="76"/>
  <c r="AF139" i="76"/>
  <c r="AF138" i="76"/>
  <c r="AF137" i="76"/>
  <c r="AF136" i="76"/>
  <c r="AF135" i="76"/>
  <c r="AF134" i="76"/>
  <c r="AF133" i="76"/>
  <c r="AF132" i="76"/>
  <c r="AF131" i="76"/>
  <c r="AF130" i="76"/>
  <c r="AF129" i="76"/>
  <c r="AF128" i="76"/>
  <c r="AF127" i="76"/>
  <c r="AF126" i="76"/>
  <c r="AF125" i="76"/>
  <c r="AF124" i="76"/>
  <c r="AF123" i="76"/>
  <c r="AF122" i="76"/>
  <c r="AF121" i="76"/>
  <c r="AF120" i="76"/>
  <c r="AF119" i="76"/>
  <c r="AF118" i="76"/>
  <c r="AF117" i="76"/>
  <c r="AF116" i="76"/>
  <c r="AF115" i="76"/>
  <c r="AF114" i="76"/>
  <c r="AF113" i="76"/>
  <c r="AF112" i="76"/>
  <c r="AF111" i="76"/>
  <c r="AF110" i="76"/>
  <c r="AF109" i="76"/>
  <c r="AF108" i="76"/>
  <c r="AF107" i="76"/>
  <c r="AF106" i="76"/>
  <c r="AF105" i="76"/>
  <c r="AF104" i="76"/>
  <c r="AF103" i="76"/>
  <c r="AF102" i="76"/>
  <c r="AF101" i="76"/>
  <c r="AF100" i="76"/>
  <c r="AF99" i="76"/>
  <c r="AF98" i="76"/>
  <c r="AF97" i="76"/>
  <c r="AF96" i="76"/>
  <c r="AF95" i="76"/>
  <c r="AF94" i="76"/>
  <c r="AF93" i="76"/>
  <c r="AF92" i="76"/>
  <c r="AF91" i="76"/>
  <c r="AF90" i="76"/>
  <c r="AF89" i="76"/>
  <c r="AF88" i="76"/>
  <c r="AF87" i="76"/>
  <c r="AF86" i="76"/>
  <c r="AF85" i="76"/>
  <c r="AF84" i="76"/>
  <c r="AF83" i="76"/>
  <c r="AF82" i="76"/>
  <c r="AF81" i="76"/>
  <c r="AF80" i="76"/>
  <c r="AF79" i="76"/>
  <c r="AF78" i="76"/>
  <c r="AF77" i="76"/>
  <c r="AF76" i="76"/>
  <c r="AF75" i="76"/>
  <c r="AF74" i="76"/>
  <c r="AF73" i="76"/>
  <c r="AF72" i="76"/>
  <c r="AF71" i="76"/>
  <c r="AF70" i="76"/>
  <c r="AF69" i="76"/>
  <c r="AF68" i="76"/>
  <c r="AF67" i="76"/>
  <c r="AF66" i="76"/>
  <c r="AF65" i="76"/>
  <c r="AF64" i="76"/>
  <c r="AF63" i="76"/>
  <c r="AF62" i="76"/>
  <c r="AF61" i="76"/>
  <c r="AF60" i="76"/>
  <c r="AF59" i="76"/>
  <c r="AF58" i="76"/>
  <c r="AF57" i="76"/>
  <c r="AF56" i="76"/>
  <c r="AF55" i="76"/>
  <c r="AF54" i="76"/>
  <c r="AF53" i="76"/>
  <c r="AF52" i="76"/>
  <c r="AF51" i="76"/>
  <c r="AF50" i="76"/>
  <c r="AF49" i="76"/>
  <c r="AF48" i="76"/>
  <c r="AF47" i="76"/>
  <c r="AF46" i="76"/>
  <c r="AF45" i="76"/>
  <c r="AF44" i="76"/>
  <c r="AF43" i="76"/>
  <c r="AF42" i="76"/>
  <c r="AF41" i="76"/>
  <c r="AF40" i="76"/>
  <c r="AF39" i="76"/>
  <c r="AF38" i="76"/>
  <c r="AF37" i="76"/>
  <c r="AF36" i="76"/>
  <c r="AF35" i="76"/>
  <c r="AF34" i="76"/>
  <c r="AF33" i="76"/>
  <c r="AF32" i="76"/>
  <c r="AF31" i="76"/>
  <c r="AF30" i="76"/>
  <c r="AF29" i="76"/>
  <c r="AF28" i="76"/>
  <c r="AF27" i="76"/>
  <c r="AF26" i="76"/>
  <c r="AF25" i="76"/>
  <c r="AF24" i="76"/>
  <c r="AF23" i="76"/>
  <c r="AF22" i="76"/>
  <c r="AF21" i="76"/>
  <c r="AF20" i="76"/>
  <c r="AF19" i="76"/>
  <c r="AF18" i="76"/>
  <c r="AF17" i="76"/>
  <c r="AF16" i="76"/>
  <c r="AF15" i="76"/>
  <c r="AF14" i="76"/>
  <c r="AF13" i="76"/>
  <c r="AF12" i="76"/>
  <c r="AF11" i="76"/>
  <c r="AF10" i="76"/>
  <c r="AF9" i="76"/>
  <c r="AF8" i="76"/>
  <c r="AD10" i="96" l="1"/>
  <c r="AB10" i="96"/>
  <c r="Y12" i="96"/>
  <c r="AA11" i="96"/>
  <c r="Z11" i="96" s="1"/>
  <c r="AC11" i="96" s="1" a="1"/>
  <c r="AC11" i="96" s="1"/>
  <c r="AG17" i="95"/>
  <c r="AF263" i="76"/>
  <c r="AE264" i="76"/>
  <c r="AB11" i="96" l="1"/>
  <c r="AD11" i="96"/>
  <c r="Y13" i="96"/>
  <c r="AA12" i="96"/>
  <c r="Z12" i="96" s="1"/>
  <c r="AC12" i="96" s="1" a="1"/>
  <c r="AC12" i="96" s="1"/>
  <c r="AH17" i="95"/>
  <c r="AD262" i="76"/>
  <c r="AD261" i="76"/>
  <c r="AD260" i="76"/>
  <c r="AD259" i="76"/>
  <c r="AD258" i="76"/>
  <c r="AD257" i="76"/>
  <c r="AD256" i="76"/>
  <c r="AD255" i="76"/>
  <c r="AD254" i="76"/>
  <c r="AD253" i="76"/>
  <c r="AD252" i="76"/>
  <c r="AD251" i="76"/>
  <c r="AD250" i="76"/>
  <c r="AD249" i="76"/>
  <c r="AD248" i="76"/>
  <c r="AD247" i="76"/>
  <c r="AD246" i="76"/>
  <c r="AD245" i="76"/>
  <c r="AD244" i="76"/>
  <c r="AD243" i="76"/>
  <c r="AD242" i="76"/>
  <c r="AD241" i="76"/>
  <c r="AD240" i="76"/>
  <c r="AD239" i="76"/>
  <c r="AD238" i="76"/>
  <c r="AD237" i="76"/>
  <c r="AD236" i="76"/>
  <c r="AD235" i="76"/>
  <c r="AD234" i="76"/>
  <c r="AD233" i="76"/>
  <c r="AD232" i="76"/>
  <c r="AD231" i="76"/>
  <c r="AD230" i="76"/>
  <c r="AD229" i="76"/>
  <c r="AD228" i="76"/>
  <c r="AD227" i="76"/>
  <c r="AD226" i="76"/>
  <c r="AD225" i="76"/>
  <c r="AD224" i="76"/>
  <c r="AD223" i="76"/>
  <c r="AD222" i="76"/>
  <c r="AD221" i="76"/>
  <c r="AD220" i="76"/>
  <c r="AD219" i="76"/>
  <c r="AD218" i="76"/>
  <c r="AD217" i="76"/>
  <c r="AD216" i="76"/>
  <c r="AD215" i="76"/>
  <c r="AD214" i="76"/>
  <c r="AD213" i="76"/>
  <c r="AD212" i="76"/>
  <c r="AD211" i="76"/>
  <c r="AD210" i="76"/>
  <c r="AD209" i="76"/>
  <c r="AD208" i="76"/>
  <c r="AD207" i="76"/>
  <c r="AD206" i="76"/>
  <c r="AD205" i="76"/>
  <c r="AD204" i="76"/>
  <c r="AD203" i="76"/>
  <c r="AD202" i="76"/>
  <c r="AD201" i="76"/>
  <c r="AD200" i="76"/>
  <c r="AD199" i="76"/>
  <c r="AD198" i="76"/>
  <c r="AD197" i="76"/>
  <c r="AD196" i="76"/>
  <c r="AD195" i="76"/>
  <c r="AD194" i="76"/>
  <c r="AD193" i="76"/>
  <c r="AD192" i="76"/>
  <c r="AD191" i="76"/>
  <c r="AD190" i="76"/>
  <c r="AD189" i="76"/>
  <c r="AD188" i="76"/>
  <c r="AD187" i="76"/>
  <c r="AD186" i="76"/>
  <c r="AD185" i="76"/>
  <c r="AD184" i="76"/>
  <c r="AD183" i="76"/>
  <c r="AD182" i="76"/>
  <c r="AD181" i="76"/>
  <c r="AD180" i="76"/>
  <c r="AD179" i="76"/>
  <c r="AD178" i="76"/>
  <c r="AD177" i="76"/>
  <c r="AD176" i="76"/>
  <c r="AD175" i="76"/>
  <c r="AD174" i="76"/>
  <c r="AD173" i="76"/>
  <c r="AD172" i="76"/>
  <c r="AD171" i="76"/>
  <c r="AD170" i="76"/>
  <c r="AD169" i="76"/>
  <c r="AD168" i="76"/>
  <c r="AD167" i="76"/>
  <c r="AD166" i="76"/>
  <c r="AD165" i="76"/>
  <c r="AD164" i="76"/>
  <c r="AD163" i="76"/>
  <c r="AD162" i="76"/>
  <c r="AD161" i="76"/>
  <c r="AD160" i="76"/>
  <c r="AD159" i="76"/>
  <c r="AD158" i="76"/>
  <c r="AD157" i="76"/>
  <c r="AD156" i="76"/>
  <c r="AD155" i="76"/>
  <c r="AD154" i="76"/>
  <c r="AD153" i="76"/>
  <c r="AD152" i="76"/>
  <c r="AD151" i="76"/>
  <c r="AD150" i="76"/>
  <c r="AD149" i="76"/>
  <c r="AD148" i="76"/>
  <c r="AD147" i="76"/>
  <c r="AD146" i="76"/>
  <c r="AD145" i="76"/>
  <c r="AD144" i="76"/>
  <c r="AD143" i="76"/>
  <c r="AD142" i="76"/>
  <c r="AD141" i="76"/>
  <c r="AD140" i="76"/>
  <c r="AD139" i="76"/>
  <c r="AD138" i="76"/>
  <c r="AD137" i="76"/>
  <c r="AD136" i="76"/>
  <c r="AD135" i="76"/>
  <c r="AD134" i="76"/>
  <c r="AD133" i="76"/>
  <c r="AD132" i="76"/>
  <c r="AD131" i="76"/>
  <c r="AD130" i="76"/>
  <c r="AD129" i="76"/>
  <c r="AD128" i="76"/>
  <c r="AD127" i="76"/>
  <c r="AD126" i="76"/>
  <c r="AD125" i="76"/>
  <c r="AD124" i="76"/>
  <c r="AD123" i="76"/>
  <c r="AD122" i="76"/>
  <c r="AD121" i="76"/>
  <c r="AD120" i="76"/>
  <c r="AD119" i="76"/>
  <c r="AD118" i="76"/>
  <c r="AD117" i="76"/>
  <c r="AD116" i="76"/>
  <c r="AD115" i="76"/>
  <c r="AD114" i="76"/>
  <c r="AD113" i="76"/>
  <c r="AD112" i="76"/>
  <c r="AD111" i="76"/>
  <c r="AD110" i="76"/>
  <c r="AD109" i="76"/>
  <c r="AD108" i="76"/>
  <c r="AD107" i="76"/>
  <c r="AD106" i="76"/>
  <c r="AD105" i="76"/>
  <c r="AD104" i="76"/>
  <c r="AD103" i="76"/>
  <c r="AD102" i="76"/>
  <c r="AD101" i="76"/>
  <c r="AD100" i="76"/>
  <c r="AD99" i="76"/>
  <c r="AD98" i="76"/>
  <c r="AD97" i="76"/>
  <c r="AD96" i="76"/>
  <c r="AD95" i="76"/>
  <c r="AD94" i="76"/>
  <c r="AD93" i="76"/>
  <c r="AD92" i="76"/>
  <c r="AD91" i="76"/>
  <c r="AD90" i="76"/>
  <c r="AD89" i="76"/>
  <c r="AD88" i="76"/>
  <c r="AD87" i="76"/>
  <c r="AD86" i="76"/>
  <c r="AD85" i="76"/>
  <c r="AD84" i="76"/>
  <c r="AD83" i="76"/>
  <c r="AD82" i="76"/>
  <c r="AD81" i="76"/>
  <c r="AD80" i="76"/>
  <c r="AD79" i="76"/>
  <c r="AD78" i="76"/>
  <c r="AD77" i="76"/>
  <c r="AD76" i="76"/>
  <c r="AD75" i="76"/>
  <c r="AD74" i="76"/>
  <c r="AD73" i="76"/>
  <c r="AD72" i="76"/>
  <c r="AD71" i="76"/>
  <c r="AD70" i="76"/>
  <c r="AD69" i="76"/>
  <c r="AD68" i="76"/>
  <c r="AD67" i="76"/>
  <c r="AD66" i="76"/>
  <c r="AD65" i="76"/>
  <c r="AD64" i="76"/>
  <c r="AD63" i="76"/>
  <c r="AD62" i="76"/>
  <c r="AD61" i="76"/>
  <c r="AD60" i="76"/>
  <c r="AD59" i="76"/>
  <c r="AD58" i="76"/>
  <c r="AD57" i="76"/>
  <c r="AD56" i="76"/>
  <c r="AD55" i="76"/>
  <c r="AD54" i="76"/>
  <c r="AD53" i="76"/>
  <c r="AD52" i="76"/>
  <c r="AD51" i="76"/>
  <c r="AD50" i="76"/>
  <c r="AD49" i="76"/>
  <c r="AD48" i="76"/>
  <c r="AD47" i="76"/>
  <c r="AD46" i="76"/>
  <c r="AD45" i="76"/>
  <c r="AD44" i="76"/>
  <c r="AD43" i="76"/>
  <c r="AD42" i="76"/>
  <c r="AD41" i="76"/>
  <c r="AD40" i="76"/>
  <c r="AD39" i="76"/>
  <c r="AD38" i="76"/>
  <c r="AD37" i="76"/>
  <c r="AD36" i="76"/>
  <c r="AD35" i="76"/>
  <c r="AD34" i="76"/>
  <c r="AD33" i="76"/>
  <c r="AD32" i="76"/>
  <c r="AD31" i="76"/>
  <c r="AD30" i="76"/>
  <c r="AD29" i="76"/>
  <c r="AD28" i="76"/>
  <c r="AD27" i="76"/>
  <c r="AD26" i="76"/>
  <c r="AD25" i="76"/>
  <c r="AD24" i="76"/>
  <c r="AD23" i="76"/>
  <c r="AD22" i="76"/>
  <c r="AD21" i="76"/>
  <c r="AD20" i="76"/>
  <c r="AD19" i="76"/>
  <c r="AD18" i="76"/>
  <c r="AD17" i="76"/>
  <c r="AD16" i="76"/>
  <c r="AD15" i="76"/>
  <c r="AD13" i="76"/>
  <c r="AD12" i="76"/>
  <c r="AD11" i="76"/>
  <c r="AD10" i="76"/>
  <c r="AD9" i="76"/>
  <c r="AD8" i="76"/>
  <c r="I3" i="76"/>
  <c r="I2" i="76"/>
  <c r="AB12" i="96" l="1"/>
  <c r="AD12" i="96"/>
  <c r="Y14" i="96"/>
  <c r="AA13" i="96"/>
  <c r="Z13" i="96" s="1"/>
  <c r="AC13" i="96" s="1" a="1"/>
  <c r="AC13" i="96" s="1"/>
  <c r="AI17" i="95"/>
  <c r="I4" i="76"/>
  <c r="I6" i="76" s="1"/>
  <c r="AD263" i="76"/>
  <c r="AE263" i="76"/>
  <c r="AB13" i="96" l="1"/>
  <c r="AD13" i="96"/>
  <c r="Y15" i="96"/>
  <c r="AA14" i="96"/>
  <c r="Z14" i="96" s="1"/>
  <c r="AC14" i="96" s="1" a="1"/>
  <c r="AC14" i="96" s="1"/>
  <c r="AJ17" i="95"/>
  <c r="F6" i="76"/>
  <c r="E6" i="76"/>
  <c r="D6" i="76"/>
  <c r="AB14" i="96" l="1"/>
  <c r="AD14" i="96"/>
  <c r="Y16" i="96"/>
  <c r="AA15" i="96"/>
  <c r="Z15" i="96" s="1"/>
  <c r="AC15" i="96" s="1" a="1"/>
  <c r="AC15" i="96" s="1"/>
  <c r="AL17" i="95"/>
  <c r="AK17" i="95"/>
  <c r="J307" i="76"/>
  <c r="J3" i="76"/>
  <c r="J2" i="76"/>
  <c r="K3" i="76"/>
  <c r="H3" i="76"/>
  <c r="G3" i="76"/>
  <c r="K2" i="76"/>
  <c r="H2" i="76"/>
  <c r="G2" i="76"/>
  <c r="AB15" i="96" l="1"/>
  <c r="AD15" i="96"/>
  <c r="Y17" i="96"/>
  <c r="AA16" i="96"/>
  <c r="Z16" i="96" s="1"/>
  <c r="AC16" i="96" s="1" a="1"/>
  <c r="AC16" i="96" s="1"/>
  <c r="G4" i="76"/>
  <c r="G6" i="76" s="1"/>
  <c r="J4" i="76"/>
  <c r="H4" i="76"/>
  <c r="K4" i="76"/>
  <c r="K6" i="76" s="1"/>
  <c r="K307" i="76"/>
  <c r="H307" i="76"/>
  <c r="G307" i="76"/>
  <c r="AB16" i="96" l="1"/>
  <c r="AD16" i="96"/>
  <c r="Y18" i="96"/>
  <c r="AA17" i="96"/>
  <c r="Z17" i="96" s="1"/>
  <c r="AC17" i="96" s="1" a="1"/>
  <c r="AC17" i="96" s="1"/>
  <c r="H6" i="76"/>
  <c r="AD17" i="96" l="1"/>
  <c r="AB17" i="96"/>
  <c r="Y19" i="96"/>
  <c r="AA18" i="96"/>
  <c r="Z18" i="96" s="1"/>
  <c r="AC18" i="96" s="1" a="1"/>
  <c r="AC18" i="96" s="1"/>
  <c r="AD18" i="96" l="1"/>
  <c r="AB18" i="96"/>
  <c r="Y20" i="96"/>
  <c r="AA19" i="96"/>
  <c r="Z19" i="96" s="1"/>
  <c r="AC19" i="96" s="1" a="1"/>
  <c r="AC19" i="96" s="1"/>
  <c r="AB19" i="96" l="1"/>
  <c r="AD19" i="96"/>
  <c r="Y21" i="96"/>
  <c r="AA20" i="96"/>
  <c r="Z20" i="96" s="1"/>
  <c r="AC20" i="96" s="1" a="1"/>
  <c r="AC20" i="96" s="1"/>
  <c r="AB20" i="96" l="1"/>
  <c r="AD20" i="96"/>
  <c r="Y22" i="96"/>
  <c r="AA21" i="96"/>
  <c r="Z21" i="96" s="1"/>
  <c r="AC21" i="96" s="1" a="1"/>
  <c r="AC21" i="96" s="1"/>
  <c r="AB21" i="96" l="1"/>
  <c r="AD21" i="96"/>
  <c r="Y23" i="96"/>
  <c r="AA22" i="96"/>
  <c r="Z22" i="96" s="1"/>
  <c r="AC22" i="96" s="1" a="1"/>
  <c r="AC22" i="96" s="1"/>
  <c r="AB22" i="96" l="1"/>
  <c r="AD22" i="96"/>
  <c r="Y24" i="96"/>
  <c r="AA23" i="96"/>
  <c r="Z23" i="96" s="1"/>
  <c r="AC23" i="96" s="1" a="1"/>
  <c r="AC23" i="96" s="1"/>
  <c r="AB23" i="96" l="1"/>
  <c r="AD23" i="96"/>
  <c r="Y25" i="96"/>
  <c r="AA24" i="96"/>
  <c r="Z24" i="96" s="1"/>
  <c r="AC24" i="96" s="1" a="1"/>
  <c r="AC24" i="96" s="1"/>
  <c r="AB24" i="96" l="1"/>
  <c r="AD24" i="96"/>
  <c r="Y26" i="96"/>
  <c r="AA25" i="96"/>
  <c r="Z25" i="96" s="1"/>
  <c r="AC25" i="96" s="1" a="1"/>
  <c r="AC25" i="96" s="1"/>
  <c r="AB25" i="96" l="1"/>
  <c r="AD25" i="96"/>
  <c r="Y27" i="96"/>
  <c r="AA26" i="96"/>
  <c r="Z26" i="96" s="1"/>
  <c r="AC26" i="96" s="1" a="1"/>
  <c r="AC26" i="96" s="1"/>
  <c r="AD26" i="96" l="1"/>
  <c r="AB26" i="96"/>
  <c r="Y28" i="96"/>
  <c r="AA27" i="96"/>
  <c r="Z27" i="96" s="1"/>
  <c r="AC27" i="96" s="1" a="1"/>
  <c r="AC27" i="96" s="1"/>
  <c r="AD27" i="96" l="1"/>
  <c r="AB27" i="96"/>
  <c r="Y29" i="96"/>
  <c r="AA28" i="96"/>
  <c r="Z28" i="96" s="1"/>
  <c r="AC28" i="96" s="1" a="1"/>
  <c r="AC28" i="96" s="1"/>
  <c r="AB28" i="96" l="1"/>
  <c r="AD28" i="96"/>
  <c r="Y30" i="96"/>
  <c r="AA29" i="96"/>
  <c r="Z29" i="96" s="1"/>
  <c r="AC29" i="96" s="1" a="1"/>
  <c r="AC29" i="96" s="1"/>
  <c r="AB29" i="96" l="1"/>
  <c r="AD29" i="96"/>
  <c r="Y31" i="96"/>
  <c r="AA30" i="96"/>
  <c r="Z30" i="96" s="1"/>
  <c r="AC30" i="96" s="1" a="1"/>
  <c r="AC30" i="96" s="1"/>
  <c r="AB30" i="96" l="1"/>
  <c r="AD30" i="96"/>
  <c r="Y32" i="96"/>
  <c r="AA31" i="96"/>
  <c r="Z31" i="96" s="1"/>
  <c r="AC31" i="96" s="1" a="1"/>
  <c r="AC31" i="96" s="1"/>
  <c r="Y33" i="96" l="1"/>
  <c r="AA32" i="96"/>
  <c r="Z32" i="96" s="1"/>
  <c r="AC32" i="96" s="1" a="1"/>
  <c r="AC32" i="96" s="1"/>
  <c r="AB31" i="96"/>
  <c r="AD31" i="96"/>
  <c r="AB32" i="96" l="1"/>
  <c r="AD32" i="96"/>
  <c r="Y34" i="96"/>
  <c r="AA33" i="96"/>
  <c r="Z33" i="96" s="1"/>
  <c r="AC33" i="96" s="1" a="1"/>
  <c r="AC33" i="96" s="1"/>
  <c r="AB33" i="96" l="1"/>
  <c r="AD33" i="96"/>
  <c r="Y35" i="96"/>
  <c r="AA34" i="96"/>
  <c r="Z34" i="96" s="1"/>
  <c r="AC34" i="96" s="1" a="1"/>
  <c r="AC34" i="96" s="1"/>
  <c r="AB34" i="96" l="1"/>
  <c r="AD34" i="96"/>
  <c r="Y36" i="96"/>
  <c r="AA35" i="96"/>
  <c r="Z35" i="96" s="1"/>
  <c r="AC35" i="96" s="1" a="1"/>
  <c r="AC35" i="96" s="1"/>
  <c r="AD35" i="96" l="1"/>
  <c r="AB35" i="96"/>
  <c r="Y37" i="96"/>
  <c r="AA36" i="96"/>
  <c r="Z36" i="96" s="1"/>
  <c r="AC36" i="96" s="1" a="1"/>
  <c r="AC36" i="96" s="1"/>
  <c r="Y38" i="96" l="1"/>
  <c r="AA37" i="96"/>
  <c r="Z37" i="96" s="1"/>
  <c r="AC37" i="96" s="1" a="1"/>
  <c r="AC37" i="96" s="1"/>
  <c r="AB36" i="96"/>
  <c r="AD36" i="96"/>
  <c r="AB37" i="96" l="1"/>
  <c r="AD37" i="96"/>
  <c r="Y39" i="96"/>
  <c r="AA38" i="96"/>
  <c r="Z38" i="96" s="1"/>
  <c r="AC38" i="96" s="1" a="1"/>
  <c r="AC38" i="96" s="1"/>
  <c r="AB38" i="96" l="1"/>
  <c r="AD38" i="96"/>
  <c r="Y40" i="96"/>
  <c r="AA39" i="96"/>
  <c r="Z39" i="96" s="1"/>
  <c r="AC39" i="96" s="1" a="1"/>
  <c r="AC39" i="96" s="1"/>
  <c r="Y41" i="96" l="1"/>
  <c r="AA40" i="96"/>
  <c r="Z40" i="96" s="1"/>
  <c r="AC40" i="96" s="1" a="1"/>
  <c r="AC40" i="96" s="1"/>
  <c r="AB39" i="96"/>
  <c r="AD39" i="96"/>
  <c r="AB40" i="96" l="1"/>
  <c r="AD40" i="96"/>
  <c r="Y42" i="96"/>
  <c r="AA41" i="96"/>
  <c r="Z41" i="96" s="1"/>
  <c r="AC41" i="96" s="1" a="1"/>
  <c r="AC41" i="96" s="1"/>
  <c r="AB41" i="96" l="1"/>
  <c r="AD41" i="96"/>
  <c r="Y43" i="96"/>
  <c r="AA42" i="96"/>
  <c r="Z42" i="96" s="1"/>
  <c r="AC42" i="96" s="1" a="1"/>
  <c r="AC42" i="96" s="1"/>
  <c r="AD42" i="96" l="1"/>
  <c r="AB42" i="96"/>
  <c r="Y44" i="96"/>
  <c r="AA43" i="96"/>
  <c r="Z43" i="96" s="1"/>
  <c r="AC43" i="96" s="1" a="1"/>
  <c r="AC43" i="96" s="1"/>
  <c r="AB43" i="96" l="1"/>
  <c r="AD43" i="96"/>
  <c r="Y45" i="96"/>
  <c r="AA44" i="96"/>
  <c r="Z44" i="96" s="1"/>
  <c r="AC44" i="96" s="1" a="1"/>
  <c r="AC44" i="96" s="1"/>
  <c r="AB44" i="96" l="1"/>
  <c r="AD44" i="96"/>
  <c r="Y46" i="96"/>
  <c r="AA45" i="96"/>
  <c r="Z45" i="96" s="1"/>
  <c r="AC45" i="96" s="1" a="1"/>
  <c r="AC45" i="96" s="1"/>
  <c r="AB45" i="96" l="1"/>
  <c r="AD45" i="96"/>
  <c r="Y47" i="96"/>
  <c r="AA46" i="96"/>
  <c r="Z46" i="96" s="1"/>
  <c r="AC46" i="96" s="1" a="1"/>
  <c r="AC46" i="96" s="1"/>
  <c r="Y48" i="96" l="1"/>
  <c r="AA47" i="96"/>
  <c r="Z47" i="96" s="1"/>
  <c r="AC47" i="96" s="1" a="1"/>
  <c r="AC47" i="96" s="1"/>
  <c r="AB46" i="96"/>
  <c r="AD46" i="96"/>
  <c r="AB47" i="96" l="1"/>
  <c r="AD47" i="96"/>
  <c r="Y49" i="96"/>
  <c r="AA48" i="96"/>
  <c r="Z48" i="96" s="1"/>
  <c r="AC48" i="96" s="1" a="1"/>
  <c r="AC48" i="96" s="1"/>
  <c r="AB48" i="96" l="1"/>
  <c r="AD48" i="96"/>
  <c r="Y50" i="96"/>
  <c r="AA49" i="96"/>
  <c r="Z49" i="96" s="1"/>
  <c r="AC49" i="96" s="1" a="1"/>
  <c r="AC49" i="96" s="1"/>
  <c r="AD49" i="96" l="1"/>
  <c r="AB49" i="96"/>
  <c r="Y51" i="96"/>
  <c r="AA50" i="96"/>
  <c r="Z50" i="96" s="1"/>
  <c r="AC50" i="96" s="1" a="1"/>
  <c r="AC50" i="96" s="1"/>
  <c r="AD50" i="96" l="1"/>
  <c r="AB50" i="96"/>
  <c r="Y52" i="96"/>
  <c r="AA51" i="96"/>
  <c r="Z51" i="96" s="1"/>
  <c r="AC51" i="96" s="1" a="1"/>
  <c r="AC51" i="96" s="1"/>
  <c r="AB51" i="96" l="1"/>
  <c r="AD51" i="96"/>
  <c r="Y53" i="96"/>
  <c r="AA52" i="96"/>
  <c r="Z52" i="96" s="1"/>
  <c r="AC52" i="96" s="1" a="1"/>
  <c r="AC52" i="96" s="1"/>
  <c r="AB52" i="96" l="1"/>
  <c r="AD52" i="96"/>
  <c r="Y54" i="96"/>
  <c r="AA53" i="96"/>
  <c r="Z53" i="96" s="1"/>
  <c r="AC53" i="96" s="1" a="1"/>
  <c r="AC53" i="96" s="1"/>
  <c r="Y55" i="96" l="1"/>
  <c r="AA54" i="96"/>
  <c r="Z54" i="96" s="1"/>
  <c r="AC54" i="96" s="1" a="1"/>
  <c r="AC54" i="96" s="1"/>
  <c r="AB53" i="96"/>
  <c r="AD53" i="96"/>
  <c r="AB54" i="96" l="1"/>
  <c r="AD54" i="96"/>
  <c r="Y56" i="96"/>
  <c r="AA55" i="96"/>
  <c r="Z55" i="96" s="1"/>
  <c r="AC55" i="96" s="1" a="1"/>
  <c r="AC55" i="96" s="1"/>
  <c r="AB55" i="96" l="1"/>
  <c r="AD55" i="96"/>
  <c r="Y57" i="96"/>
  <c r="AA56" i="96"/>
  <c r="Z56" i="96" s="1"/>
  <c r="AC56" i="96" s="1" a="1"/>
  <c r="AC56" i="96" s="1"/>
  <c r="AB56" i="96" l="1"/>
  <c r="AD56" i="96"/>
  <c r="Y58" i="96"/>
  <c r="AA57" i="96"/>
  <c r="Z57" i="96" s="1"/>
  <c r="AC57" i="96" s="1" a="1"/>
  <c r="AC57" i="96" s="1"/>
  <c r="AB57" i="96" l="1"/>
  <c r="AD57" i="96"/>
  <c r="Y59" i="96"/>
  <c r="AA58" i="96"/>
  <c r="Z58" i="96" s="1"/>
  <c r="AC58" i="96" s="1" a="1"/>
  <c r="AC58" i="96" s="1"/>
  <c r="AD58" i="96" l="1"/>
  <c r="AB58" i="96"/>
  <c r="Y60" i="96"/>
  <c r="AA59" i="96"/>
  <c r="Z59" i="96" s="1"/>
  <c r="AC59" i="96" s="1" a="1"/>
  <c r="AC59" i="96" s="1"/>
  <c r="Y61" i="96" l="1"/>
  <c r="AA60" i="96"/>
  <c r="Z60" i="96" s="1"/>
  <c r="AC60" i="96" s="1" a="1"/>
  <c r="AC60" i="96" s="1"/>
  <c r="AB59" i="96"/>
  <c r="AD59" i="96"/>
  <c r="AB60" i="96" l="1"/>
  <c r="AD60" i="96"/>
  <c r="Y62" i="96"/>
  <c r="AA61" i="96"/>
  <c r="Z61" i="96" s="1"/>
  <c r="AC61" i="96" s="1" a="1"/>
  <c r="AC61" i="96" s="1"/>
  <c r="AB61" i="96" l="1"/>
  <c r="AD61" i="96"/>
  <c r="Y63" i="96"/>
  <c r="AA62" i="96"/>
  <c r="Z62" i="96" s="1"/>
  <c r="AC62" i="96" s="1" a="1"/>
  <c r="AC62" i="96" s="1"/>
  <c r="Y64" i="96" l="1"/>
  <c r="AA63" i="96"/>
  <c r="Z63" i="96" s="1"/>
  <c r="AC63" i="96" s="1" a="1"/>
  <c r="AC63" i="96" s="1"/>
  <c r="AB62" i="96"/>
  <c r="AD62" i="96"/>
  <c r="AB63" i="96" l="1"/>
  <c r="AD63" i="96"/>
  <c r="Y65" i="96"/>
  <c r="AA64" i="96"/>
  <c r="Z64" i="96" s="1"/>
  <c r="AC64" i="96" s="1" a="1"/>
  <c r="AC64" i="96" s="1"/>
  <c r="AB64" i="96" l="1"/>
  <c r="AD64" i="96"/>
  <c r="Y66" i="96"/>
  <c r="AA65" i="96"/>
  <c r="Z65" i="96" s="1"/>
  <c r="AC65" i="96" s="1" a="1"/>
  <c r="AC65" i="96" s="1"/>
  <c r="AD65" i="96" l="1"/>
  <c r="AB65" i="96"/>
  <c r="Y67" i="96"/>
  <c r="AA66" i="96"/>
  <c r="Z66" i="96" s="1"/>
  <c r="AC66" i="96" s="1" a="1"/>
  <c r="AC66" i="96" s="1"/>
  <c r="AB66" i="96" l="1"/>
  <c r="AD66" i="96"/>
  <c r="Y68" i="96"/>
  <c r="AA67" i="96"/>
  <c r="Z67" i="96" s="1"/>
  <c r="AC67" i="96" s="1" a="1"/>
  <c r="AC67" i="96" s="1"/>
  <c r="AB67" i="96" l="1"/>
  <c r="AD67" i="96"/>
  <c r="Y69" i="96"/>
  <c r="AA68" i="96"/>
  <c r="Z68" i="96" s="1"/>
  <c r="AC68" i="96" s="1" a="1"/>
  <c r="AC68" i="96" s="1"/>
  <c r="AB68" i="96" l="1"/>
  <c r="AD68" i="96"/>
  <c r="Y70" i="96"/>
  <c r="AA69" i="96"/>
  <c r="Z69" i="96" s="1"/>
  <c r="AC69" i="96" s="1" a="1"/>
  <c r="AC69" i="96" s="1"/>
  <c r="Y71" i="96" l="1"/>
  <c r="AA70" i="96"/>
  <c r="Z70" i="96" s="1"/>
  <c r="AC70" i="96" s="1" a="1"/>
  <c r="AC70" i="96" s="1"/>
  <c r="AB69" i="96"/>
  <c r="AD69" i="96"/>
  <c r="AB70" i="96" l="1"/>
  <c r="AD70" i="96"/>
  <c r="Y72" i="96"/>
  <c r="AA71" i="96"/>
  <c r="Z71" i="96" s="1"/>
  <c r="AC71" i="96" s="1" a="1"/>
  <c r="AC71" i="96" s="1"/>
  <c r="Y73" i="96" l="1"/>
  <c r="AA72" i="96"/>
  <c r="Z72" i="96" s="1"/>
  <c r="AC72" i="96" s="1" a="1"/>
  <c r="AC72" i="96" s="1"/>
  <c r="AB71" i="96"/>
  <c r="AD71" i="96"/>
  <c r="AB72" i="96" l="1"/>
  <c r="AD72" i="96"/>
  <c r="Y74" i="96"/>
  <c r="AA73" i="96"/>
  <c r="Z73" i="96" s="1"/>
  <c r="AC73" i="96" s="1" a="1"/>
  <c r="AC73" i="96" s="1"/>
  <c r="AB73" i="96" l="1"/>
  <c r="AD73" i="96"/>
  <c r="Y75" i="96"/>
  <c r="AA74" i="96"/>
  <c r="Z74" i="96" s="1"/>
  <c r="AC74" i="96" s="1" a="1"/>
  <c r="AC74" i="96" s="1"/>
  <c r="AD74" i="96" l="1"/>
  <c r="AB74" i="96"/>
  <c r="Y76" i="96"/>
  <c r="AA75" i="96"/>
  <c r="Z75" i="96" s="1"/>
  <c r="AC75" i="96" s="1" a="1"/>
  <c r="AC75" i="96" s="1"/>
  <c r="Y77" i="96" l="1"/>
  <c r="AA76" i="96"/>
  <c r="Z76" i="96" s="1"/>
  <c r="AC76" i="96" s="1" a="1"/>
  <c r="AC76" i="96" s="1"/>
  <c r="AB75" i="96"/>
  <c r="AD75" i="96"/>
  <c r="AB76" i="96" l="1"/>
  <c r="AD76" i="96"/>
  <c r="Y78" i="96"/>
  <c r="AA77" i="96"/>
  <c r="Z77" i="96" s="1"/>
  <c r="AC77" i="96" s="1" a="1"/>
  <c r="AC77" i="96" s="1"/>
  <c r="Y79" i="96" l="1"/>
  <c r="AA78" i="96"/>
  <c r="Z78" i="96" s="1"/>
  <c r="AC78" i="96" s="1" a="1"/>
  <c r="AC78" i="96" s="1"/>
  <c r="AB77" i="96"/>
  <c r="AD77" i="96"/>
  <c r="AB78" i="96" l="1"/>
  <c r="AD78" i="96"/>
  <c r="Y80" i="96"/>
  <c r="AA79" i="96"/>
  <c r="Z79" i="96" s="1"/>
  <c r="AC79" i="96" s="1" a="1"/>
  <c r="AC79" i="96" s="1"/>
  <c r="Y81" i="96" l="1"/>
  <c r="AA80" i="96"/>
  <c r="Z80" i="96" s="1"/>
  <c r="AC80" i="96" s="1" a="1"/>
  <c r="AC80" i="96" s="1"/>
  <c r="AB79" i="96"/>
  <c r="AD79" i="96"/>
  <c r="AB80" i="96" l="1"/>
  <c r="AD80" i="96"/>
  <c r="Y82" i="96"/>
  <c r="AA81" i="96"/>
  <c r="Z81" i="96" s="1"/>
  <c r="AC81" i="96" s="1" a="1"/>
  <c r="AC81" i="96" s="1"/>
  <c r="AB81" i="96" l="1"/>
  <c r="AD81" i="96"/>
  <c r="Y83" i="96"/>
  <c r="AA82" i="96"/>
  <c r="Z82" i="96" s="1"/>
  <c r="AC82" i="96" s="1" a="1"/>
  <c r="AC82" i="96" s="1"/>
  <c r="AD82" i="96" l="1"/>
  <c r="AB82" i="96"/>
  <c r="Y84" i="96"/>
  <c r="AA83" i="96"/>
  <c r="Z83" i="96" s="1"/>
  <c r="AC83" i="96" s="1" a="1"/>
  <c r="AC83" i="96" s="1"/>
  <c r="AB83" i="96" l="1"/>
  <c r="AD83" i="96"/>
  <c r="Y85" i="96"/>
  <c r="AA84" i="96"/>
  <c r="Z84" i="96" s="1"/>
  <c r="AC84" i="96" s="1" a="1"/>
  <c r="AC84" i="96" s="1"/>
  <c r="AB84" i="96" l="1"/>
  <c r="AD84" i="96"/>
  <c r="Y86" i="96"/>
  <c r="AA85" i="96"/>
  <c r="Z85" i="96" s="1"/>
  <c r="AC85" i="96" s="1" a="1"/>
  <c r="AC85" i="96" s="1"/>
  <c r="AB85" i="96" l="1"/>
  <c r="AD85" i="96"/>
  <c r="Y87" i="96"/>
  <c r="AA86" i="96"/>
  <c r="Z86" i="96" s="1"/>
  <c r="AC86" i="96" s="1" a="1"/>
  <c r="AC86" i="96" s="1"/>
  <c r="Y88" i="96" l="1"/>
  <c r="AA87" i="96"/>
  <c r="Z87" i="96" s="1"/>
  <c r="AC87" i="96" s="1" a="1"/>
  <c r="AC87" i="96" s="1"/>
  <c r="AB86" i="96"/>
  <c r="AD86" i="96"/>
  <c r="AB87" i="96" l="1"/>
  <c r="AD87" i="96"/>
  <c r="Y89" i="96"/>
  <c r="AA88" i="96"/>
  <c r="Z88" i="96" s="1"/>
  <c r="AC88" i="96" s="1" a="1"/>
  <c r="AC88" i="96" s="1"/>
  <c r="AB88" i="96" l="1"/>
  <c r="AD88" i="96"/>
  <c r="Y90" i="96"/>
  <c r="AA89" i="96"/>
  <c r="Z89" i="96" s="1"/>
  <c r="AC89" i="96" s="1" a="1"/>
  <c r="AC89" i="96" s="1"/>
  <c r="AD89" i="96" l="1"/>
  <c r="AB89" i="96"/>
  <c r="Y91" i="96"/>
  <c r="AA90" i="96"/>
  <c r="Z90" i="96" s="1"/>
  <c r="AC90" i="96" s="1" a="1"/>
  <c r="AC90" i="96" s="1"/>
  <c r="AB90" i="96" l="1"/>
  <c r="AD90" i="96"/>
  <c r="Y92" i="96"/>
  <c r="AA91" i="96"/>
  <c r="Z91" i="96" s="1"/>
  <c r="AC91" i="96" s="1" a="1"/>
  <c r="AC91" i="96" s="1"/>
  <c r="Y93" i="96" l="1"/>
  <c r="AA92" i="96"/>
  <c r="Z92" i="96" s="1"/>
  <c r="AC92" i="96" s="1" a="1"/>
  <c r="AC92" i="96" s="1"/>
  <c r="AB91" i="96"/>
  <c r="AD91" i="96"/>
  <c r="AB92" i="96" l="1"/>
  <c r="AD92" i="96"/>
  <c r="Y94" i="96"/>
  <c r="AA93" i="96"/>
  <c r="Z93" i="96" s="1"/>
  <c r="AC93" i="96" s="1" a="1"/>
  <c r="AC93" i="96" s="1"/>
  <c r="Y95" i="96" l="1"/>
  <c r="AA94" i="96"/>
  <c r="Z94" i="96" s="1"/>
  <c r="AC94" i="96" s="1" a="1"/>
  <c r="AC94" i="96" s="1"/>
  <c r="AB93" i="96"/>
  <c r="AD93" i="96"/>
  <c r="AB94" i="96" l="1"/>
  <c r="AD94" i="96"/>
  <c r="Y96" i="96"/>
  <c r="AA95" i="96"/>
  <c r="Z95" i="96" s="1"/>
  <c r="AC95" i="96" s="1" a="1"/>
  <c r="AC95" i="96" s="1"/>
  <c r="AB95" i="96" l="1"/>
  <c r="AD95" i="96"/>
  <c r="Y97" i="96"/>
  <c r="AA96" i="96"/>
  <c r="Z96" i="96" s="1"/>
  <c r="AC96" i="96" s="1" a="1"/>
  <c r="AC96" i="96" s="1"/>
  <c r="AB96" i="96" l="1"/>
  <c r="AD96" i="96"/>
  <c r="Y98" i="96"/>
  <c r="AA97" i="96"/>
  <c r="Z97" i="96" s="1"/>
  <c r="AC97" i="96" s="1" a="1"/>
  <c r="AC97" i="96" s="1"/>
  <c r="AB97" i="96" l="1"/>
  <c r="AD97" i="96"/>
  <c r="Y99" i="96"/>
  <c r="AA98" i="96"/>
  <c r="Z98" i="96" s="1"/>
  <c r="AC98" i="96" s="1" a="1"/>
  <c r="AC98" i="96" s="1"/>
  <c r="AB98" i="96" l="1"/>
  <c r="AD98" i="96"/>
  <c r="Y100" i="96"/>
  <c r="AA99" i="96"/>
  <c r="Z99" i="96" s="1"/>
  <c r="AC99" i="96" s="1" a="1"/>
  <c r="AC99" i="96" s="1"/>
  <c r="Y101" i="96" l="1"/>
  <c r="AA100" i="96"/>
  <c r="Z100" i="96" s="1"/>
  <c r="AC100" i="96" s="1" a="1"/>
  <c r="AC100" i="96" s="1"/>
  <c r="AB99" i="96"/>
  <c r="AD99" i="96"/>
  <c r="AB100" i="96" l="1"/>
  <c r="AD100" i="96"/>
  <c r="Y102" i="96"/>
  <c r="AA101" i="96"/>
  <c r="Z101" i="96" s="1"/>
  <c r="AC101" i="96" s="1" a="1"/>
  <c r="AC101" i="96" s="1"/>
  <c r="AB101" i="96" l="1"/>
  <c r="AD101" i="96"/>
  <c r="Y103" i="96"/>
  <c r="AA102" i="96"/>
  <c r="Z102" i="96" s="1"/>
  <c r="AC102" i="96" s="1" a="1"/>
  <c r="AC102" i="96" s="1"/>
  <c r="Y104" i="96" l="1"/>
  <c r="AA103" i="96"/>
  <c r="Z103" i="96" s="1"/>
  <c r="AC103" i="96" s="1" a="1"/>
  <c r="AC103" i="96" s="1"/>
  <c r="AB102" i="96"/>
  <c r="AD102" i="96"/>
  <c r="AB103" i="96" l="1"/>
  <c r="AD103" i="96"/>
  <c r="Y105" i="96"/>
  <c r="AA104" i="96"/>
  <c r="Z104" i="96" s="1"/>
  <c r="AC104" i="96" s="1" a="1"/>
  <c r="AC104" i="96" s="1"/>
  <c r="AB104" i="96" l="1"/>
  <c r="AD104" i="96"/>
  <c r="Y106" i="96"/>
  <c r="AA105" i="96"/>
  <c r="Z105" i="96" s="1"/>
  <c r="AC105" i="96" s="1" a="1"/>
  <c r="AC105" i="96" s="1"/>
  <c r="AB105" i="96" l="1"/>
  <c r="AD105" i="96"/>
  <c r="Y107" i="96"/>
  <c r="AA106" i="96"/>
  <c r="Z106" i="96" s="1"/>
  <c r="AC106" i="96" s="1" a="1"/>
  <c r="AC106" i="96" s="1"/>
  <c r="AD106" i="96" l="1"/>
  <c r="AB106" i="96"/>
  <c r="Y108" i="96"/>
  <c r="AA107" i="96"/>
  <c r="Z107" i="96" s="1"/>
  <c r="AC107" i="96" s="1" a="1"/>
  <c r="AC107" i="96" s="1"/>
  <c r="AB107" i="96" l="1"/>
  <c r="AD107" i="96"/>
  <c r="Y109" i="96"/>
  <c r="AA108" i="96"/>
  <c r="Z108" i="96" s="1"/>
  <c r="AC108" i="96" s="1" a="1"/>
  <c r="AC108" i="96" s="1"/>
  <c r="AB108" i="96" l="1"/>
  <c r="AD108" i="96"/>
  <c r="Y110" i="96"/>
  <c r="AA109" i="96"/>
  <c r="Z109" i="96" s="1"/>
  <c r="AC109" i="96" s="1" a="1"/>
  <c r="AC109" i="96" s="1"/>
  <c r="AB109" i="96" l="1"/>
  <c r="AD109" i="96"/>
  <c r="Y111" i="96"/>
  <c r="AA110" i="96"/>
  <c r="Z110" i="96" s="1"/>
  <c r="AC110" i="96" s="1" a="1"/>
  <c r="AC110" i="96" s="1"/>
  <c r="Y112" i="96" l="1"/>
  <c r="AA111" i="96"/>
  <c r="Z111" i="96" s="1"/>
  <c r="AC111" i="96" s="1" a="1"/>
  <c r="AC111" i="96" s="1"/>
  <c r="AB110" i="96"/>
  <c r="AD110" i="96"/>
  <c r="AB111" i="96" l="1"/>
  <c r="AD111" i="96"/>
  <c r="Y113" i="96"/>
  <c r="AA112" i="96"/>
  <c r="Z112" i="96" s="1"/>
  <c r="AC112" i="96" s="1" a="1"/>
  <c r="AC112" i="96" s="1"/>
  <c r="AB112" i="96" l="1"/>
  <c r="AD112" i="96"/>
  <c r="Y114" i="96"/>
  <c r="AA113" i="96"/>
  <c r="Z113" i="96" s="1"/>
  <c r="AC113" i="96" s="1" a="1"/>
  <c r="AC113" i="96" s="1"/>
  <c r="AD113" i="96" l="1"/>
  <c r="AB113" i="96"/>
  <c r="Y115" i="96"/>
  <c r="AA114" i="96"/>
  <c r="Z114" i="96" s="1"/>
  <c r="AC114" i="96" s="1" a="1"/>
  <c r="AC114" i="96" s="1"/>
  <c r="AD114" i="96" l="1"/>
  <c r="AB114" i="96"/>
  <c r="Y116" i="96"/>
  <c r="AA115" i="96"/>
  <c r="Z115" i="96" s="1"/>
  <c r="AC115" i="96" s="1" a="1"/>
  <c r="AC115" i="96" s="1"/>
  <c r="AB115" i="96" l="1"/>
  <c r="AD115" i="96"/>
  <c r="Y117" i="96"/>
  <c r="AA116" i="96"/>
  <c r="Z116" i="96" s="1"/>
  <c r="AC116" i="96" s="1" a="1"/>
  <c r="AC116" i="96" s="1"/>
  <c r="Y118" i="96" l="1"/>
  <c r="AA117" i="96"/>
  <c r="Z117" i="96" s="1"/>
  <c r="AC117" i="96" s="1" a="1"/>
  <c r="AC117" i="96" s="1"/>
  <c r="AB116" i="96"/>
  <c r="AD116" i="96"/>
  <c r="AB117" i="96" l="1"/>
  <c r="AD117" i="96"/>
  <c r="Y119" i="96"/>
  <c r="AA118" i="96"/>
  <c r="Z118" i="96" s="1"/>
  <c r="AC118" i="96" s="1" a="1"/>
  <c r="AC118" i="96" s="1"/>
  <c r="AB118" i="96" l="1"/>
  <c r="AD118" i="96"/>
  <c r="Y120" i="96"/>
  <c r="AA119" i="96"/>
  <c r="Z119" i="96" s="1"/>
  <c r="AC119" i="96" s="1" a="1"/>
  <c r="AC119" i="96" s="1"/>
  <c r="AB119" i="96" l="1"/>
  <c r="AD119" i="96"/>
  <c r="Y121" i="96"/>
  <c r="AA120" i="96"/>
  <c r="Z120" i="96" s="1"/>
  <c r="AC120" i="96" s="1" a="1"/>
  <c r="AC120" i="96" s="1"/>
  <c r="AB120" i="96" l="1"/>
  <c r="AD120" i="96"/>
  <c r="Y122" i="96"/>
  <c r="AA121" i="96"/>
  <c r="Z121" i="96" s="1"/>
  <c r="AC121" i="96" s="1" a="1"/>
  <c r="AC121" i="96" s="1"/>
  <c r="AB121" i="96" l="1"/>
  <c r="AD121" i="96"/>
  <c r="Y123" i="96"/>
  <c r="AA122" i="96"/>
  <c r="Z122" i="96" s="1"/>
  <c r="AC122" i="96" s="1" a="1"/>
  <c r="AC122" i="96" s="1"/>
  <c r="AB122" i="96" l="1"/>
  <c r="AD122" i="96"/>
  <c r="Y124" i="96"/>
  <c r="AA123" i="96"/>
  <c r="Z123" i="96" s="1"/>
  <c r="AC123" i="96" s="1" a="1"/>
  <c r="AC123" i="96" s="1"/>
  <c r="AB123" i="96" l="1"/>
  <c r="AD123" i="96"/>
  <c r="Y125" i="96"/>
  <c r="AA124" i="96"/>
  <c r="Z124" i="96" s="1"/>
  <c r="AC124" i="96" s="1" a="1"/>
  <c r="AC124" i="96" s="1"/>
  <c r="AB124" i="96" l="1"/>
  <c r="AD124" i="96"/>
  <c r="Y126" i="96"/>
  <c r="AA125" i="96"/>
  <c r="Z125" i="96" s="1"/>
  <c r="AC125" i="96" s="1" a="1"/>
  <c r="AC125" i="96" s="1"/>
  <c r="AB125" i="96" l="1"/>
  <c r="AD125" i="96"/>
  <c r="Y127" i="96"/>
  <c r="AA126" i="96"/>
  <c r="Z126" i="96" s="1"/>
  <c r="AC126" i="96" s="1" a="1"/>
  <c r="AC126" i="96" s="1"/>
  <c r="AB126" i="96" l="1"/>
  <c r="AD126" i="96"/>
  <c r="Y128" i="96"/>
  <c r="AA127" i="96"/>
  <c r="Z127" i="96" s="1"/>
  <c r="AC127" i="96" s="1" a="1"/>
  <c r="AC127" i="96" s="1"/>
  <c r="Y129" i="96" l="1"/>
  <c r="AA128" i="96"/>
  <c r="Z128" i="96" s="1"/>
  <c r="AC128" i="96" s="1" a="1"/>
  <c r="AC128" i="96" s="1"/>
  <c r="AB127" i="96"/>
  <c r="AD127" i="96"/>
  <c r="AB128" i="96" l="1"/>
  <c r="AD128" i="96"/>
  <c r="Y130" i="96"/>
  <c r="AA129" i="96"/>
  <c r="Z129" i="96" s="1"/>
  <c r="AC129" i="96" s="1" a="1"/>
  <c r="AC129" i="96" s="1"/>
  <c r="AD129" i="96" l="1"/>
  <c r="AB129" i="96"/>
  <c r="Y131" i="96"/>
  <c r="AA130" i="96"/>
  <c r="Z130" i="96" s="1"/>
  <c r="AC130" i="96" s="1" a="1"/>
  <c r="AC130" i="96" s="1"/>
  <c r="AB130" i="96" l="1"/>
  <c r="AD130" i="96"/>
  <c r="Y132" i="96"/>
  <c r="AA131" i="96"/>
  <c r="Z131" i="96" s="1"/>
  <c r="AC131" i="96" s="1" a="1"/>
  <c r="AC131" i="96" s="1"/>
  <c r="AB131" i="96" l="1"/>
  <c r="AD131" i="96"/>
  <c r="Y133" i="96"/>
  <c r="AA132" i="96"/>
  <c r="Z132" i="96" s="1"/>
  <c r="AC132" i="96" s="1" a="1"/>
  <c r="AC132" i="96" s="1"/>
  <c r="AD132" i="96" l="1"/>
  <c r="AB132" i="96"/>
  <c r="Y134" i="96"/>
  <c r="AA133" i="96"/>
  <c r="Z133" i="96" s="1"/>
  <c r="AC133" i="96" s="1" a="1"/>
  <c r="AC133" i="96" s="1"/>
  <c r="AB133" i="96" l="1"/>
  <c r="AD133" i="96"/>
  <c r="Y135" i="96"/>
  <c r="AA134" i="96"/>
  <c r="Z134" i="96" s="1"/>
  <c r="AC134" i="96" s="1" a="1"/>
  <c r="AC134" i="96" s="1"/>
  <c r="AB134" i="96" l="1"/>
  <c r="AD134" i="96"/>
  <c r="Y136" i="96"/>
  <c r="AA135" i="96"/>
  <c r="Z135" i="96" s="1"/>
  <c r="AC135" i="96" s="1" a="1"/>
  <c r="AC135" i="96" s="1"/>
  <c r="AB135" i="96" l="1"/>
  <c r="AD135" i="96"/>
  <c r="Y137" i="96"/>
  <c r="AA136" i="96"/>
  <c r="Z136" i="96" s="1"/>
  <c r="AC136" i="96" s="1" a="1"/>
  <c r="AC136" i="96" s="1"/>
  <c r="AB136" i="96" l="1"/>
  <c r="AD136" i="96"/>
  <c r="Y138" i="96"/>
  <c r="AA137" i="96"/>
  <c r="Z137" i="96" s="1"/>
  <c r="AC137" i="96" s="1" a="1"/>
  <c r="AC137" i="96" s="1"/>
  <c r="AB137" i="96" l="1"/>
  <c r="AD137" i="96"/>
  <c r="Y139" i="96"/>
  <c r="AA138" i="96"/>
  <c r="Z138" i="96" s="1"/>
  <c r="AC138" i="96" s="1" a="1"/>
  <c r="AC138" i="96" s="1"/>
  <c r="AD138" i="96" l="1"/>
  <c r="AB138" i="96"/>
  <c r="Y140" i="96"/>
  <c r="AA139" i="96"/>
  <c r="Z139" i="96" s="1"/>
  <c r="AC139" i="96" s="1" a="1"/>
  <c r="AC139" i="96" s="1"/>
  <c r="Y141" i="96" l="1"/>
  <c r="AA140" i="96"/>
  <c r="Z140" i="96" s="1"/>
  <c r="AC140" i="96" s="1" a="1"/>
  <c r="AC140" i="96" s="1"/>
  <c r="AB139" i="96"/>
  <c r="AD139" i="96"/>
  <c r="AB140" i="96" l="1"/>
  <c r="AD140" i="96"/>
  <c r="Y142" i="96"/>
  <c r="AA141" i="96"/>
  <c r="Z141" i="96" s="1"/>
  <c r="AC141" i="96" s="1" a="1"/>
  <c r="AC141" i="96" s="1"/>
  <c r="Y143" i="96" l="1"/>
  <c r="AA142" i="96"/>
  <c r="Z142" i="96" s="1"/>
  <c r="AC142" i="96" s="1" a="1"/>
  <c r="AC142" i="96" s="1"/>
  <c r="AB141" i="96"/>
  <c r="AD141" i="96"/>
  <c r="AB142" i="96" l="1"/>
  <c r="AD142" i="96"/>
  <c r="Y144" i="96"/>
  <c r="AA143" i="96"/>
  <c r="Z143" i="96" s="1"/>
  <c r="AC143" i="96" s="1" a="1"/>
  <c r="AC143" i="96" s="1"/>
  <c r="Y145" i="96" l="1"/>
  <c r="AA144" i="96"/>
  <c r="Z144" i="96" s="1"/>
  <c r="AC144" i="96" s="1" a="1"/>
  <c r="AC144" i="96" s="1"/>
  <c r="AB143" i="96"/>
  <c r="AD143" i="96"/>
  <c r="AB144" i="96" l="1"/>
  <c r="AD144" i="96"/>
  <c r="Y146" i="96"/>
  <c r="AA145" i="96"/>
  <c r="Z145" i="96" s="1"/>
  <c r="AC145" i="96" s="1" a="1"/>
  <c r="AC145" i="96" s="1"/>
  <c r="AB145" i="96" l="1"/>
  <c r="AD145" i="96"/>
  <c r="Y147" i="96"/>
  <c r="AA146" i="96"/>
  <c r="Z146" i="96" s="1"/>
  <c r="AC146" i="96" s="1" a="1"/>
  <c r="AC146" i="96" s="1"/>
  <c r="AD146" i="96" l="1"/>
  <c r="AB146" i="96"/>
  <c r="Y148" i="96"/>
  <c r="AA147" i="96"/>
  <c r="Z147" i="96" s="1"/>
  <c r="AC147" i="96" s="1" a="1"/>
  <c r="AC147" i="96" s="1"/>
  <c r="AB147" i="96" l="1"/>
  <c r="AD147" i="96"/>
  <c r="Y149" i="96"/>
  <c r="AA148" i="96"/>
  <c r="Z148" i="96" s="1"/>
  <c r="AC148" i="96" s="1" a="1"/>
  <c r="AC148" i="96" s="1"/>
  <c r="AB148" i="96" l="1"/>
  <c r="AD148" i="96"/>
  <c r="Y150" i="96"/>
  <c r="AA149" i="96"/>
  <c r="Z149" i="96" s="1"/>
  <c r="AC149" i="96" s="1" a="1"/>
  <c r="AC149" i="96" s="1"/>
  <c r="Y151" i="96" l="1"/>
  <c r="AA150" i="96"/>
  <c r="Z150" i="96" s="1"/>
  <c r="AC150" i="96" s="1" a="1"/>
  <c r="AC150" i="96" s="1"/>
  <c r="AB149" i="96"/>
  <c r="AD149" i="96"/>
  <c r="AB150" i="96" l="1"/>
  <c r="AD150" i="96"/>
  <c r="Y152" i="96"/>
  <c r="AA151" i="96"/>
  <c r="Z151" i="96" s="1"/>
  <c r="AC151" i="96" s="1" a="1"/>
  <c r="AC151" i="96" s="1"/>
  <c r="AB151" i="96" l="1"/>
  <c r="AD151" i="96"/>
  <c r="Y153" i="96"/>
  <c r="AA152" i="96"/>
  <c r="Z152" i="96" s="1"/>
  <c r="AC152" i="96" s="1" a="1"/>
  <c r="AC152" i="96" s="1"/>
  <c r="AB152" i="96" l="1"/>
  <c r="AD152" i="96"/>
  <c r="Y154" i="96"/>
  <c r="AA153" i="96"/>
  <c r="Z153" i="96" s="1"/>
  <c r="AC153" i="96" s="1" a="1"/>
  <c r="AC153" i="96" s="1"/>
  <c r="AD153" i="96" l="1"/>
  <c r="AB153" i="96"/>
  <c r="Y155" i="96"/>
  <c r="AA154" i="96"/>
  <c r="Z154" i="96" s="1"/>
  <c r="AC154" i="96" s="1" a="1"/>
  <c r="AC154" i="96" s="1"/>
  <c r="AB154" i="96" l="1"/>
  <c r="AD154" i="96"/>
  <c r="Y156" i="96"/>
  <c r="AA155" i="96"/>
  <c r="Z155" i="96" s="1"/>
  <c r="AC155" i="96" s="1" a="1"/>
  <c r="AC155" i="96" s="1"/>
  <c r="Y157" i="96" l="1"/>
  <c r="AA156" i="96"/>
  <c r="Z156" i="96" s="1"/>
  <c r="AC156" i="96" s="1" a="1"/>
  <c r="AC156" i="96" s="1"/>
  <c r="AB155" i="96"/>
  <c r="AD155" i="96"/>
  <c r="AB156" i="96" l="1"/>
  <c r="AD156" i="96"/>
  <c r="Y158" i="96"/>
  <c r="AA157" i="96"/>
  <c r="Z157" i="96" s="1"/>
  <c r="AC157" i="96" s="1" a="1"/>
  <c r="AC157" i="96" s="1"/>
  <c r="Y159" i="96" l="1"/>
  <c r="AA158" i="96"/>
  <c r="Z158" i="96" s="1"/>
  <c r="AC158" i="96" s="1" a="1"/>
  <c r="AC158" i="96" s="1"/>
  <c r="AB157" i="96"/>
  <c r="AD157" i="96"/>
  <c r="AB158" i="96" l="1"/>
  <c r="AD158" i="96"/>
  <c r="Y160" i="96"/>
  <c r="AA159" i="96"/>
  <c r="Z159" i="96" s="1"/>
  <c r="AC159" i="96" s="1" a="1"/>
  <c r="AC159" i="96" s="1"/>
  <c r="Y161" i="96" l="1"/>
  <c r="AA160" i="96"/>
  <c r="Z160" i="96" s="1"/>
  <c r="AC160" i="96" s="1" a="1"/>
  <c r="AC160" i="96" s="1"/>
  <c r="AB159" i="96"/>
  <c r="AD159" i="96"/>
  <c r="AB160" i="96" l="1"/>
  <c r="AD160" i="96"/>
  <c r="Y162" i="96"/>
  <c r="AA161" i="96"/>
  <c r="Z161" i="96" s="1"/>
  <c r="AC161" i="96" s="1" a="1"/>
  <c r="AC161" i="96" s="1"/>
  <c r="AB161" i="96" l="1"/>
  <c r="AD161" i="96"/>
  <c r="Y163" i="96"/>
  <c r="AA162" i="96"/>
  <c r="Z162" i="96" s="1"/>
  <c r="AC162" i="96" s="1" a="1"/>
  <c r="AC162" i="96" s="1"/>
  <c r="AB162" i="96" l="1"/>
  <c r="AD162" i="96"/>
  <c r="Y164" i="96"/>
  <c r="AA163" i="96"/>
  <c r="Z163" i="96" s="1"/>
  <c r="AC163" i="96" s="1" a="1"/>
  <c r="AC163" i="96" s="1"/>
  <c r="AB163" i="96" l="1"/>
  <c r="AD163" i="96"/>
  <c r="Y165" i="96"/>
  <c r="AA164" i="96"/>
  <c r="Z164" i="96" s="1"/>
  <c r="AC164" i="96" s="1" a="1"/>
  <c r="AC164" i="96" s="1"/>
  <c r="Y166" i="96" l="1"/>
  <c r="AA165" i="96"/>
  <c r="Z165" i="96" s="1"/>
  <c r="AC165" i="96" s="1" a="1"/>
  <c r="AC165" i="96" s="1"/>
  <c r="AB164" i="96"/>
  <c r="AD164" i="96"/>
  <c r="AB165" i="96" l="1"/>
  <c r="AD165" i="96"/>
  <c r="Y167" i="96"/>
  <c r="AA166" i="96"/>
  <c r="Z166" i="96" s="1"/>
  <c r="AC166" i="96" s="1" a="1"/>
  <c r="AC166" i="96" s="1"/>
  <c r="Y168" i="96" l="1"/>
  <c r="AA167" i="96"/>
  <c r="Z167" i="96" s="1"/>
  <c r="AC167" i="96" s="1" a="1"/>
  <c r="AC167" i="96" s="1"/>
  <c r="AB166" i="96"/>
  <c r="AD166" i="96"/>
  <c r="AB167" i="96" l="1"/>
  <c r="AD167" i="96"/>
  <c r="Y169" i="96"/>
  <c r="AA168" i="96"/>
  <c r="Z168" i="96" s="1"/>
  <c r="AC168" i="96" s="1" a="1"/>
  <c r="AC168" i="96" s="1"/>
  <c r="AB168" i="96" l="1"/>
  <c r="AD168" i="96"/>
  <c r="Y170" i="96"/>
  <c r="AA169" i="96"/>
  <c r="Z169" i="96" s="1"/>
  <c r="AC169" i="96" s="1" a="1"/>
  <c r="AC169" i="96" s="1"/>
  <c r="AD169" i="96" l="1"/>
  <c r="AB169" i="96"/>
  <c r="Y171" i="96"/>
  <c r="AA170" i="96"/>
  <c r="Z170" i="96" s="1"/>
  <c r="AC170" i="96" s="1" a="1"/>
  <c r="AC170" i="96" s="1"/>
  <c r="AD170" i="96" l="1"/>
  <c r="AB170" i="96"/>
  <c r="Y172" i="96"/>
  <c r="AA171" i="96"/>
  <c r="Z171" i="96" s="1"/>
  <c r="AC171" i="96" s="1" a="1"/>
  <c r="AC171" i="96" s="1"/>
  <c r="AB171" i="96" l="1"/>
  <c r="AD171" i="96"/>
  <c r="Y173" i="96"/>
  <c r="AA172" i="96"/>
  <c r="Z172" i="96" s="1"/>
  <c r="AC172" i="96" s="1" a="1"/>
  <c r="AC172" i="96" s="1"/>
  <c r="AB172" i="96" l="1"/>
  <c r="AD172" i="96"/>
  <c r="Y174" i="96"/>
  <c r="AA173" i="96"/>
  <c r="Z173" i="96" s="1"/>
  <c r="AC173" i="96" s="1" a="1"/>
  <c r="AC173" i="96" s="1"/>
  <c r="AB173" i="96" l="1"/>
  <c r="AD173" i="96"/>
  <c r="Y175" i="96"/>
  <c r="AA174" i="96"/>
  <c r="Z174" i="96" s="1"/>
  <c r="AC174" i="96" s="1" a="1"/>
  <c r="AC174" i="96" s="1"/>
  <c r="AB174" i="96" l="1"/>
  <c r="AD174" i="96"/>
  <c r="Y176" i="96"/>
  <c r="AA175" i="96"/>
  <c r="Z175" i="96" s="1"/>
  <c r="AC175" i="96" s="1" a="1"/>
  <c r="AC175" i="96" s="1"/>
  <c r="AB175" i="96" l="1"/>
  <c r="AD175" i="96"/>
  <c r="Y177" i="96"/>
  <c r="AA176" i="96"/>
  <c r="Z176" i="96" s="1"/>
  <c r="AC176" i="96" s="1" a="1"/>
  <c r="AC176" i="96" s="1"/>
  <c r="AB176" i="96" l="1"/>
  <c r="AD176" i="96"/>
  <c r="Y178" i="96"/>
  <c r="AA177" i="96"/>
  <c r="Z177" i="96" s="1"/>
  <c r="AC177" i="96" s="1" a="1"/>
  <c r="AC177" i="96" s="1"/>
  <c r="AD177" i="96" l="1"/>
  <c r="AB177" i="96"/>
  <c r="Y179" i="96"/>
  <c r="AA178" i="96"/>
  <c r="Z178" i="96" s="1"/>
  <c r="AC178" i="96" s="1" a="1"/>
  <c r="AC178" i="96" s="1"/>
  <c r="AD178" i="96" l="1"/>
  <c r="AB178" i="96"/>
  <c r="Y180" i="96"/>
  <c r="AA179" i="96"/>
  <c r="Z179" i="96" s="1"/>
  <c r="AC179" i="96" s="1" a="1"/>
  <c r="AC179" i="96" s="1"/>
  <c r="Y181" i="96" l="1"/>
  <c r="AA180" i="96"/>
  <c r="Z180" i="96" s="1"/>
  <c r="AC180" i="96" s="1" a="1"/>
  <c r="AC180" i="96" s="1"/>
  <c r="AB179" i="96"/>
  <c r="AD179" i="96"/>
  <c r="AB180" i="96" l="1"/>
  <c r="AD180" i="96"/>
  <c r="Y182" i="96"/>
  <c r="AA181" i="96"/>
  <c r="Z181" i="96" s="1"/>
  <c r="AC181" i="96" s="1" a="1"/>
  <c r="AC181" i="96" s="1"/>
  <c r="AB181" i="96" l="1"/>
  <c r="AD181" i="96"/>
  <c r="Y183" i="96"/>
  <c r="AA182" i="96"/>
  <c r="Z182" i="96" s="1"/>
  <c r="AC182" i="96" s="1" a="1"/>
  <c r="AC182" i="96" s="1"/>
  <c r="Y184" i="96" l="1"/>
  <c r="AA183" i="96"/>
  <c r="Z183" i="96" s="1"/>
  <c r="AC183" i="96" s="1" a="1"/>
  <c r="AC183" i="96" s="1"/>
  <c r="AB182" i="96"/>
  <c r="AD182" i="96"/>
  <c r="AB183" i="96" l="1"/>
  <c r="AD183" i="96"/>
  <c r="Y185" i="96"/>
  <c r="AA184" i="96"/>
  <c r="Z184" i="96" s="1"/>
  <c r="AC184" i="96" s="1" a="1"/>
  <c r="AC184" i="96" s="1"/>
  <c r="AB184" i="96" l="1"/>
  <c r="AD184" i="96"/>
  <c r="Y186" i="96"/>
  <c r="AA185" i="96"/>
  <c r="Z185" i="96" s="1"/>
  <c r="AC185" i="96" s="1" a="1"/>
  <c r="AC185" i="96" s="1"/>
  <c r="AD185" i="96" l="1"/>
  <c r="AB185" i="96"/>
  <c r="Y187" i="96"/>
  <c r="AA186" i="96"/>
  <c r="Z186" i="96" s="1"/>
  <c r="AC186" i="96" s="1" a="1"/>
  <c r="AC186" i="96" s="1"/>
  <c r="AB186" i="96" l="1"/>
  <c r="AD186" i="96"/>
  <c r="Y188" i="96"/>
  <c r="AA187" i="96"/>
  <c r="Z187" i="96" s="1"/>
  <c r="AC187" i="96" s="1" a="1"/>
  <c r="AC187" i="96" s="1"/>
  <c r="Y189" i="96" l="1"/>
  <c r="AA188" i="96"/>
  <c r="Z188" i="96" s="1"/>
  <c r="AC188" i="96" s="1" a="1"/>
  <c r="AC188" i="96" s="1"/>
  <c r="AB187" i="96"/>
  <c r="AD187" i="96"/>
  <c r="AB188" i="96" l="1"/>
  <c r="AD188" i="96"/>
  <c r="Y190" i="96"/>
  <c r="AA189" i="96"/>
  <c r="Z189" i="96" s="1"/>
  <c r="AC189" i="96" s="1" a="1"/>
  <c r="AC189" i="96" s="1"/>
  <c r="AB189" i="96" l="1"/>
  <c r="AD189" i="96"/>
  <c r="Y191" i="96"/>
  <c r="AA190" i="96"/>
  <c r="Z190" i="96" s="1"/>
  <c r="AC190" i="96" s="1" a="1"/>
  <c r="AC190" i="96" s="1"/>
  <c r="AB190" i="96" l="1"/>
  <c r="AD190" i="96"/>
  <c r="Y192" i="96"/>
  <c r="AA191" i="96"/>
  <c r="Z191" i="96" s="1"/>
  <c r="AC191" i="96" s="1" a="1"/>
  <c r="AC191" i="96" s="1"/>
  <c r="AB191" i="96" l="1"/>
  <c r="AD191" i="96"/>
  <c r="Y193" i="96"/>
  <c r="AA192" i="96"/>
  <c r="Z192" i="96" s="1"/>
  <c r="AC192" i="96" s="1" a="1"/>
  <c r="AC192" i="96" s="1"/>
  <c r="AB192" i="96" l="1"/>
  <c r="AD192" i="96"/>
  <c r="Y194" i="96"/>
  <c r="AA193" i="96"/>
  <c r="Z193" i="96" s="1"/>
  <c r="AC193" i="96" s="1" a="1"/>
  <c r="AC193" i="96" s="1"/>
  <c r="AD193" i="96" l="1"/>
  <c r="AB193" i="96"/>
  <c r="Y195" i="96"/>
  <c r="AA194" i="96"/>
  <c r="Z194" i="96" s="1"/>
  <c r="AC194" i="96" s="1" a="1"/>
  <c r="AC194" i="96" s="1"/>
  <c r="AD194" i="96" l="1"/>
  <c r="AB194" i="96"/>
  <c r="Y196" i="96"/>
  <c r="AA195" i="96"/>
  <c r="Z195" i="96" s="1"/>
  <c r="AC195" i="96" s="1" a="1"/>
  <c r="AC195" i="96" s="1"/>
  <c r="Y197" i="96" l="1"/>
  <c r="AA196" i="96"/>
  <c r="Z196" i="96" s="1"/>
  <c r="AC196" i="96" s="1" a="1"/>
  <c r="AC196" i="96" s="1"/>
  <c r="AB195" i="96"/>
  <c r="AD195" i="96"/>
  <c r="AD196" i="96" l="1"/>
  <c r="AB196" i="96"/>
  <c r="Y198" i="96"/>
  <c r="AA197" i="96"/>
  <c r="Z197" i="96" s="1"/>
  <c r="AC197" i="96" s="1" a="1"/>
  <c r="AC197" i="96" s="1"/>
  <c r="AB197" i="96" l="1"/>
  <c r="AD197" i="96"/>
  <c r="Y199" i="96"/>
  <c r="AA198" i="96"/>
  <c r="Z198" i="96" s="1"/>
  <c r="AC198" i="96" s="1" a="1"/>
  <c r="AC198" i="96" s="1"/>
  <c r="AB198" i="96" l="1"/>
  <c r="AD198" i="96"/>
  <c r="Y200" i="96"/>
  <c r="AA199" i="96"/>
  <c r="Z199" i="96" s="1"/>
  <c r="AC199" i="96" s="1" a="1"/>
  <c r="AC199" i="96" s="1"/>
  <c r="AB199" i="96" l="1"/>
  <c r="AD199" i="96"/>
  <c r="Y201" i="96"/>
  <c r="AA200" i="96"/>
  <c r="Z200" i="96" s="1"/>
  <c r="AC200" i="96" s="1" a="1"/>
  <c r="AC200" i="96" s="1"/>
  <c r="AB200" i="96" l="1"/>
  <c r="AD200" i="96"/>
  <c r="Y202" i="96"/>
  <c r="AA201" i="96"/>
  <c r="Z201" i="96" s="1"/>
  <c r="AC201" i="96" s="1" a="1"/>
  <c r="AC201" i="96" s="1"/>
  <c r="AD201" i="96" l="1"/>
  <c r="AB201" i="96"/>
  <c r="Y203" i="96"/>
  <c r="AA202" i="96"/>
  <c r="Z202" i="96" s="1"/>
  <c r="AC202" i="96" s="1" a="1"/>
  <c r="AC202" i="96" s="1"/>
  <c r="AD202" i="96" l="1"/>
  <c r="AB202" i="96"/>
  <c r="Y204" i="96"/>
  <c r="AA203" i="96"/>
  <c r="Z203" i="96" s="1"/>
  <c r="AC203" i="96" s="1" a="1"/>
  <c r="AC203" i="96" s="1"/>
  <c r="AB203" i="96" l="1"/>
  <c r="AD203" i="96"/>
  <c r="Y205" i="96"/>
  <c r="AA204" i="96"/>
  <c r="Z204" i="96" s="1"/>
  <c r="AC204" i="96" s="1" a="1"/>
  <c r="AC204" i="96" s="1"/>
  <c r="AB204" i="96" l="1"/>
  <c r="AD204" i="96"/>
  <c r="Y206" i="96"/>
  <c r="AA205" i="96"/>
  <c r="Z205" i="96" s="1"/>
  <c r="AC205" i="96" s="1" a="1"/>
  <c r="AC205" i="96" s="1"/>
  <c r="AB205" i="96" l="1"/>
  <c r="AD205" i="96"/>
  <c r="Y207" i="96"/>
  <c r="AA206" i="96"/>
  <c r="Z206" i="96" s="1"/>
  <c r="AC206" i="96" s="1" a="1"/>
  <c r="AC206" i="96" s="1"/>
  <c r="AB206" i="96" l="1"/>
  <c r="AD206" i="96"/>
  <c r="Y208" i="96"/>
  <c r="AA207" i="96"/>
  <c r="Z207" i="96" s="1"/>
  <c r="AC207" i="96" s="1" a="1"/>
  <c r="AC207" i="96" s="1"/>
  <c r="AB207" i="96" l="1"/>
  <c r="AD207" i="96"/>
  <c r="Y209" i="96"/>
  <c r="AA208" i="96"/>
  <c r="Z208" i="96" s="1"/>
  <c r="AC208" i="96" s="1" a="1"/>
  <c r="AC208" i="96" s="1"/>
  <c r="AB208" i="96" l="1"/>
  <c r="AD208" i="96"/>
  <c r="Y210" i="96"/>
  <c r="AA209" i="96"/>
  <c r="Z209" i="96" s="1"/>
  <c r="AC209" i="96" s="1" a="1"/>
  <c r="AC209" i="96" s="1"/>
  <c r="AD209" i="96" l="1"/>
  <c r="AB209" i="96"/>
  <c r="Y211" i="96"/>
  <c r="AA210" i="96"/>
  <c r="Z210" i="96" s="1"/>
  <c r="AC210" i="96" s="1" a="1"/>
  <c r="AC210" i="96" s="1"/>
  <c r="AD210" i="96" l="1"/>
  <c r="AB210" i="96"/>
  <c r="Y212" i="96"/>
  <c r="AA211" i="96"/>
  <c r="Z211" i="96" s="1"/>
  <c r="AC211" i="96" s="1" a="1"/>
  <c r="AC211" i="96" s="1"/>
  <c r="AB211" i="96" l="1"/>
  <c r="AD211" i="96"/>
  <c r="Y213" i="96"/>
  <c r="AA212" i="96"/>
  <c r="Z212" i="96" s="1"/>
  <c r="AC212" i="96" s="1" a="1"/>
  <c r="AC212" i="96" s="1"/>
  <c r="AB212" i="96" l="1"/>
  <c r="AD212" i="96"/>
  <c r="Y214" i="96"/>
  <c r="AA213" i="96"/>
  <c r="Z213" i="96" s="1"/>
  <c r="AC213" i="96" s="1" a="1"/>
  <c r="AC213" i="96" s="1"/>
  <c r="AB213" i="96" l="1"/>
  <c r="AD213" i="96"/>
  <c r="Y215" i="96"/>
  <c r="AA214" i="96"/>
  <c r="Z214" i="96" s="1"/>
  <c r="AC214" i="96" s="1" a="1"/>
  <c r="AC214" i="96" s="1"/>
  <c r="AB214" i="96" l="1"/>
  <c r="AD214" i="96"/>
  <c r="Y216" i="96"/>
  <c r="AA215" i="96"/>
  <c r="Z215" i="96" s="1"/>
  <c r="AC215" i="96" s="1" a="1"/>
  <c r="AC215" i="96" s="1"/>
  <c r="AB215" i="96" l="1"/>
  <c r="AD215" i="96"/>
  <c r="Y217" i="96"/>
  <c r="AA216" i="96"/>
  <c r="Z216" i="96" s="1"/>
  <c r="AC216" i="96" s="1" a="1"/>
  <c r="AC216" i="96" s="1"/>
  <c r="AB216" i="96" l="1"/>
  <c r="AD216" i="96"/>
  <c r="Y218" i="96"/>
  <c r="AA217" i="96"/>
  <c r="Z217" i="96" s="1"/>
  <c r="AC217" i="96" s="1" a="1"/>
  <c r="AC217" i="96" s="1"/>
  <c r="AD217" i="96" l="1"/>
  <c r="AB217" i="96"/>
  <c r="Y219" i="96"/>
  <c r="AA218" i="96"/>
  <c r="Z218" i="96" s="1"/>
  <c r="AC218" i="96" s="1" a="1"/>
  <c r="AC218" i="96" s="1"/>
  <c r="AB218" i="96" l="1"/>
  <c r="AD218" i="96"/>
  <c r="Y220" i="96"/>
  <c r="AA219" i="96"/>
  <c r="Z219" i="96" s="1"/>
  <c r="AC219" i="96" s="1" a="1"/>
  <c r="AC219" i="96" s="1"/>
  <c r="AB219" i="96" l="1"/>
  <c r="AD219" i="96"/>
  <c r="Y221" i="96"/>
  <c r="AA220" i="96"/>
  <c r="Z220" i="96" s="1"/>
  <c r="AC220" i="96" s="1" a="1"/>
  <c r="AC220" i="96" s="1"/>
  <c r="Y222" i="96" l="1"/>
  <c r="AA221" i="96"/>
  <c r="Z221" i="96" s="1"/>
  <c r="AC221" i="96" s="1" a="1"/>
  <c r="AC221" i="96" s="1"/>
  <c r="AD220" i="96"/>
  <c r="AB220" i="96"/>
  <c r="AB221" i="96" l="1"/>
  <c r="AD221" i="96"/>
  <c r="Y223" i="96"/>
  <c r="AA222" i="96"/>
  <c r="Z222" i="96" s="1"/>
  <c r="AC222" i="96" s="1" a="1"/>
  <c r="AC222" i="96" s="1"/>
  <c r="AB222" i="96" l="1"/>
  <c r="AD222" i="96"/>
  <c r="Y224" i="96"/>
  <c r="AA223" i="96"/>
  <c r="Z223" i="96" s="1"/>
  <c r="AC223" i="96" s="1" a="1"/>
  <c r="AC223" i="96" s="1"/>
  <c r="Y225" i="96" l="1"/>
  <c r="AA224" i="96"/>
  <c r="Z224" i="96" s="1"/>
  <c r="AC224" i="96" s="1" a="1"/>
  <c r="AC224" i="96" s="1"/>
  <c r="AB223" i="96"/>
  <c r="AD223" i="96"/>
  <c r="AB224" i="96" l="1"/>
  <c r="AD224" i="96"/>
  <c r="Y226" i="96"/>
  <c r="AA225" i="96"/>
  <c r="Z225" i="96" s="1"/>
  <c r="AC225" i="96" s="1" a="1"/>
  <c r="AC225" i="96" s="1"/>
  <c r="AD225" i="96" l="1"/>
  <c r="AB225" i="96"/>
  <c r="Y227" i="96"/>
  <c r="AA226" i="96"/>
  <c r="Z226" i="96" s="1"/>
  <c r="AC226" i="96" s="1" a="1"/>
  <c r="AC226" i="96" s="1"/>
  <c r="AD226" i="96" l="1"/>
  <c r="AB226" i="96"/>
  <c r="Y228" i="96"/>
  <c r="AA227" i="96"/>
  <c r="Z227" i="96" s="1"/>
  <c r="AC227" i="96" s="1" a="1"/>
  <c r="AC227" i="96" s="1"/>
  <c r="AB227" i="96" l="1"/>
  <c r="AD227" i="96"/>
  <c r="Y229" i="96"/>
  <c r="AA228" i="96"/>
  <c r="Z228" i="96" s="1"/>
  <c r="AC228" i="96" s="1" a="1"/>
  <c r="AC228" i="96" s="1"/>
  <c r="AD228" i="96" l="1"/>
  <c r="AB228" i="96"/>
  <c r="Y230" i="96"/>
  <c r="AA229" i="96"/>
  <c r="Z229" i="96" s="1"/>
  <c r="AC229" i="96" s="1" a="1"/>
  <c r="AC229" i="96" s="1"/>
  <c r="AB229" i="96" l="1"/>
  <c r="AD229" i="96"/>
  <c r="Y231" i="96"/>
  <c r="AA230" i="96"/>
  <c r="Z230" i="96" s="1"/>
  <c r="AC230" i="96" s="1" a="1"/>
  <c r="AC230" i="96" s="1"/>
  <c r="AB230" i="96" l="1"/>
  <c r="AD230" i="96"/>
  <c r="Y232" i="96"/>
  <c r="AA231" i="96"/>
  <c r="Z231" i="96" s="1"/>
  <c r="AC231" i="96" s="1" a="1"/>
  <c r="AC231" i="96" s="1"/>
  <c r="AB231" i="96" l="1"/>
  <c r="AD231" i="96"/>
  <c r="Y233" i="96"/>
  <c r="AA232" i="96"/>
  <c r="Z232" i="96" s="1"/>
  <c r="AC232" i="96" s="1" a="1"/>
  <c r="AC232" i="96" s="1"/>
  <c r="AB232" i="96" l="1"/>
  <c r="AD232" i="96"/>
  <c r="Y234" i="96"/>
  <c r="AA233" i="96"/>
  <c r="Z233" i="96" s="1"/>
  <c r="AC233" i="96" s="1" a="1"/>
  <c r="AC233" i="96" s="1"/>
  <c r="AD233" i="96" l="1"/>
  <c r="AB233" i="96"/>
  <c r="Y235" i="96"/>
  <c r="AA234" i="96"/>
  <c r="Z234" i="96" s="1"/>
  <c r="AC234" i="96" s="1" a="1"/>
  <c r="AC234" i="96" s="1"/>
  <c r="AD234" i="96" l="1"/>
  <c r="AB234" i="96"/>
  <c r="Y236" i="96"/>
  <c r="AA235" i="96"/>
  <c r="Z235" i="96" s="1"/>
  <c r="AC235" i="96" s="1" a="1"/>
  <c r="AC235" i="96" s="1"/>
  <c r="AB235" i="96" l="1"/>
  <c r="AD235" i="96"/>
  <c r="Y237" i="96"/>
  <c r="AA236" i="96"/>
  <c r="Z236" i="96" s="1"/>
  <c r="AC236" i="96" s="1" a="1"/>
  <c r="AC236" i="96" s="1"/>
  <c r="AB236" i="96" l="1"/>
  <c r="AD236" i="96"/>
  <c r="Y238" i="96"/>
  <c r="AA237" i="96"/>
  <c r="Z237" i="96" s="1"/>
  <c r="AC237" i="96" s="1" a="1"/>
  <c r="AC237" i="96" s="1"/>
  <c r="Y239" i="96" l="1"/>
  <c r="AA238" i="96"/>
  <c r="Z238" i="96" s="1"/>
  <c r="AC238" i="96" s="1" a="1"/>
  <c r="AC238" i="96" s="1"/>
  <c r="AB237" i="96"/>
  <c r="AD237" i="96"/>
  <c r="AB238" i="96" l="1"/>
  <c r="AD238" i="96"/>
  <c r="Y240" i="96"/>
  <c r="AA239" i="96"/>
  <c r="Z239" i="96" s="1"/>
  <c r="AC239" i="96" s="1" a="1"/>
  <c r="AC239" i="96" s="1"/>
  <c r="AB239" i="96" l="1"/>
  <c r="AD239" i="96"/>
  <c r="Y241" i="96"/>
  <c r="AA240" i="96"/>
  <c r="Z240" i="96" s="1"/>
  <c r="AC240" i="96" s="1" a="1"/>
  <c r="AC240" i="96" s="1"/>
  <c r="AB240" i="96" l="1"/>
  <c r="AD240" i="96"/>
  <c r="Y242" i="96"/>
  <c r="AA241" i="96"/>
  <c r="Z241" i="96" s="1"/>
  <c r="AC241" i="96" s="1" a="1"/>
  <c r="AC241" i="96" s="1"/>
  <c r="AD241" i="96" l="1"/>
  <c r="AB241" i="96"/>
  <c r="Y243" i="96"/>
  <c r="AA242" i="96"/>
  <c r="Z242" i="96" s="1"/>
  <c r="AC242" i="96" s="1" a="1"/>
  <c r="AC242" i="96" s="1"/>
  <c r="AD242" i="96" l="1"/>
  <c r="AB242" i="96"/>
  <c r="Y244" i="96"/>
  <c r="AA243" i="96"/>
  <c r="Z243" i="96" s="1"/>
  <c r="AC243" i="96" s="1" a="1"/>
  <c r="AC243" i="96" s="1"/>
  <c r="AB243" i="96" l="1"/>
  <c r="AD243" i="96"/>
  <c r="Y245" i="96"/>
  <c r="AA244" i="96"/>
  <c r="Z244" i="96" s="1"/>
  <c r="AC244" i="96" s="1" a="1"/>
  <c r="AC244" i="96" s="1"/>
  <c r="Y246" i="96" l="1"/>
  <c r="AA245" i="96"/>
  <c r="Z245" i="96" s="1"/>
  <c r="AC245" i="96" s="1" a="1"/>
  <c r="AC245" i="96" s="1"/>
  <c r="AB244" i="96"/>
  <c r="AD244" i="96"/>
  <c r="AB245" i="96" l="1"/>
  <c r="AD245" i="96"/>
  <c r="Y247" i="96"/>
  <c r="AA246" i="96"/>
  <c r="Z246" i="96" s="1"/>
  <c r="AC246" i="96" s="1" a="1"/>
  <c r="AC246" i="96" s="1"/>
  <c r="AB246" i="96" l="1"/>
  <c r="AD246" i="96"/>
  <c r="Y248" i="96"/>
  <c r="AA247" i="96"/>
  <c r="Z247" i="96" s="1"/>
  <c r="AC247" i="96" s="1" a="1"/>
  <c r="AC247" i="96" s="1"/>
  <c r="AB247" i="96" l="1"/>
  <c r="AD247" i="96"/>
  <c r="Y249" i="96"/>
  <c r="AA248" i="96"/>
  <c r="Z248" i="96" s="1"/>
  <c r="AC248" i="96" s="1" a="1"/>
  <c r="AC248" i="96" s="1"/>
  <c r="AB248" i="96" l="1"/>
  <c r="AD248" i="96"/>
  <c r="Y250" i="96"/>
  <c r="AA249" i="96"/>
  <c r="Z249" i="96" s="1"/>
  <c r="AC249" i="96" s="1" a="1"/>
  <c r="AC249" i="96" s="1"/>
  <c r="AD249" i="96" l="1"/>
  <c r="AB249" i="96"/>
  <c r="Y251" i="96"/>
  <c r="AA250" i="96"/>
  <c r="Z250" i="96" s="1"/>
  <c r="AC250" i="96" s="1" a="1"/>
  <c r="AC250" i="96" s="1"/>
  <c r="AB250" i="96" l="1"/>
  <c r="AD250" i="96"/>
  <c r="Y252" i="96"/>
  <c r="AA251" i="96"/>
  <c r="Z251" i="96" s="1"/>
  <c r="AC251" i="96" s="1" a="1"/>
  <c r="AC251" i="96" s="1"/>
  <c r="AB251" i="96" l="1"/>
  <c r="AD251" i="96"/>
  <c r="Y253" i="96"/>
  <c r="AA252" i="96"/>
  <c r="Z252" i="96" s="1"/>
  <c r="AC252" i="96" s="1" a="1"/>
  <c r="AC252" i="96" s="1"/>
  <c r="AB252" i="96" l="1"/>
  <c r="AD252" i="96"/>
  <c r="Y254" i="96"/>
  <c r="AA253" i="96"/>
  <c r="Z253" i="96" s="1"/>
  <c r="AC253" i="96" s="1" a="1"/>
  <c r="AC253" i="96" s="1"/>
  <c r="AB253" i="96" l="1"/>
  <c r="AD253" i="96"/>
  <c r="Y255" i="96"/>
  <c r="AA254" i="96"/>
  <c r="Z254" i="96" s="1"/>
  <c r="AC254" i="96" s="1" a="1"/>
  <c r="AC254" i="96" s="1"/>
  <c r="AB254" i="96" l="1"/>
  <c r="AD254" i="96"/>
  <c r="Y256" i="96"/>
  <c r="AA255" i="96"/>
  <c r="Z255" i="96" s="1"/>
  <c r="AC255" i="96" s="1" a="1"/>
  <c r="AC255" i="96" s="1"/>
  <c r="Y257" i="96" l="1"/>
  <c r="AA256" i="96"/>
  <c r="Z256" i="96" s="1"/>
  <c r="AC256" i="96" s="1" a="1"/>
  <c r="AC256" i="96" s="1"/>
  <c r="AB255" i="96"/>
  <c r="AD255" i="96"/>
  <c r="AB256" i="96" l="1"/>
  <c r="AD256" i="96"/>
  <c r="Y258" i="96"/>
  <c r="AA257" i="96"/>
  <c r="Z257" i="96" s="1"/>
  <c r="AC257" i="96" s="1" a="1"/>
  <c r="AC257" i="96" s="1"/>
  <c r="AD257" i="96" l="1"/>
  <c r="AB257" i="96"/>
  <c r="Y259" i="96"/>
  <c r="AA258" i="96"/>
  <c r="Z258" i="96" s="1"/>
  <c r="AC258" i="96" s="1" a="1"/>
  <c r="AC258" i="96" s="1"/>
  <c r="AD258" i="96" l="1"/>
  <c r="AB258" i="96"/>
  <c r="Y260" i="96"/>
  <c r="AA259" i="96"/>
  <c r="Z259" i="96" s="1"/>
  <c r="AC259" i="96" s="1" a="1"/>
  <c r="AC259" i="96" s="1"/>
  <c r="AB259" i="96" l="1"/>
  <c r="AD259" i="96"/>
  <c r="Y261" i="96"/>
  <c r="AA260" i="96"/>
  <c r="Z260" i="96" s="1"/>
  <c r="AC260" i="96" s="1" a="1"/>
  <c r="AC260" i="96" s="1"/>
  <c r="AD260" i="96" l="1"/>
  <c r="AB260" i="96"/>
  <c r="Y262" i="96"/>
  <c r="AA261" i="96"/>
  <c r="Z261" i="96" s="1"/>
  <c r="AC261" i="96" s="1" a="1"/>
  <c r="AC261" i="96" s="1"/>
  <c r="Y263" i="96" l="1"/>
  <c r="AA262" i="96"/>
  <c r="Z262" i="96" s="1"/>
  <c r="AC262" i="96" s="1" a="1"/>
  <c r="AC262" i="96" s="1"/>
  <c r="AB261" i="96"/>
  <c r="AD261" i="96"/>
  <c r="AB262" i="96" l="1"/>
  <c r="AD262" i="96"/>
  <c r="Y264" i="96"/>
  <c r="AA263" i="96"/>
  <c r="Z263" i="96" s="1"/>
  <c r="AC263" i="96" s="1" a="1"/>
  <c r="AC263" i="96" s="1"/>
  <c r="AB263" i="96" l="1"/>
  <c r="AD263" i="96"/>
  <c r="Y265" i="96"/>
  <c r="AA264" i="96"/>
  <c r="Z264" i="96" s="1"/>
  <c r="AC264" i="96" s="1" a="1"/>
  <c r="AC264" i="96" s="1"/>
  <c r="AB264" i="96" l="1"/>
  <c r="AD264" i="96"/>
  <c r="Y266" i="96"/>
  <c r="AA265" i="96"/>
  <c r="Z265" i="96" s="1"/>
  <c r="AC265" i="96" s="1" a="1"/>
  <c r="AC265" i="96" s="1"/>
  <c r="Y267" i="96" l="1"/>
  <c r="AA266" i="96"/>
  <c r="Z266" i="96" s="1"/>
  <c r="AC266" i="96" s="1" a="1"/>
  <c r="AC266" i="96" s="1"/>
  <c r="AD265" i="96"/>
  <c r="AB265" i="96"/>
  <c r="AD266" i="96" l="1"/>
  <c r="AB266" i="96"/>
  <c r="Y268" i="96"/>
  <c r="AA267" i="96"/>
  <c r="Z267" i="96" s="1"/>
  <c r="AC267" i="96" s="1" a="1"/>
  <c r="AC267" i="96" s="1"/>
  <c r="AB267" i="96" l="1"/>
  <c r="AD267" i="96"/>
  <c r="Y269" i="96"/>
  <c r="AA268" i="96"/>
  <c r="Z268" i="96" s="1"/>
  <c r="AC268" i="96" s="1" a="1"/>
  <c r="AC268" i="96" s="1"/>
  <c r="AB268" i="96" l="1"/>
  <c r="AD268" i="96"/>
  <c r="Y270" i="96"/>
  <c r="AA269" i="96"/>
  <c r="Z269" i="96" s="1"/>
  <c r="AC269" i="96" s="1" a="1"/>
  <c r="AC269" i="96" s="1"/>
  <c r="AB269" i="96" l="1"/>
  <c r="AD269" i="96"/>
  <c r="Y271" i="96"/>
  <c r="AA270" i="96"/>
  <c r="Z270" i="96" s="1"/>
  <c r="AC270" i="96" s="1" a="1"/>
  <c r="AC270" i="96" s="1"/>
  <c r="AB270" i="96" l="1"/>
  <c r="AD270" i="96"/>
  <c r="Y272" i="96"/>
  <c r="AA271" i="96"/>
  <c r="Z271" i="96" s="1"/>
  <c r="AC271" i="96" s="1" a="1"/>
  <c r="AC271" i="96" s="1"/>
  <c r="AB271" i="96" l="1"/>
  <c r="AD271" i="96"/>
  <c r="Y273" i="96"/>
  <c r="AA272" i="96"/>
  <c r="Z272" i="96" s="1"/>
  <c r="AC272" i="96" s="1" a="1"/>
  <c r="AC272" i="96" s="1"/>
  <c r="AB272" i="96" l="1"/>
  <c r="AD272" i="96"/>
  <c r="Y274" i="96"/>
  <c r="AA273" i="96"/>
  <c r="Z273" i="96" s="1"/>
  <c r="AC273" i="96" s="1" a="1"/>
  <c r="AC273" i="96" s="1"/>
  <c r="AD273" i="96" l="1"/>
  <c r="AB273" i="96"/>
  <c r="Y275" i="96"/>
  <c r="AA274" i="96"/>
  <c r="Z274" i="96" s="1"/>
  <c r="AC274" i="96" s="1" a="1"/>
  <c r="AC274" i="96" s="1"/>
  <c r="AD274" i="96" l="1"/>
  <c r="AB274" i="96"/>
  <c r="Y276" i="96"/>
  <c r="AA275" i="96"/>
  <c r="Z275" i="96" s="1"/>
  <c r="AC275" i="96" s="1" a="1"/>
  <c r="AC275" i="96" s="1"/>
  <c r="AB275" i="96" l="1"/>
  <c r="AD275" i="96"/>
  <c r="Y277" i="96"/>
  <c r="AA276" i="96"/>
  <c r="Z276" i="96" s="1"/>
  <c r="AC276" i="96" s="1" a="1"/>
  <c r="AC276" i="96" s="1"/>
  <c r="AB276" i="96" l="1"/>
  <c r="AD276" i="96"/>
  <c r="Y278" i="96"/>
  <c r="AA277" i="96"/>
  <c r="Z277" i="96" s="1"/>
  <c r="AC277" i="96" s="1" a="1"/>
  <c r="AC277" i="96" s="1"/>
  <c r="AB277" i="96" l="1"/>
  <c r="AD277" i="96"/>
  <c r="Y279" i="96"/>
  <c r="AA278" i="96"/>
  <c r="Z278" i="96" s="1"/>
  <c r="AC278" i="96" s="1" a="1"/>
  <c r="AC278" i="96" s="1"/>
  <c r="AB278" i="96" l="1"/>
  <c r="AD278" i="96"/>
  <c r="Y280" i="96"/>
  <c r="AA279" i="96"/>
  <c r="Z279" i="96" s="1"/>
  <c r="AC279" i="96" s="1" a="1"/>
  <c r="AC279" i="96" s="1"/>
  <c r="AB279" i="96" l="1"/>
  <c r="AD279" i="96"/>
  <c r="Y281" i="96"/>
  <c r="AA280" i="96"/>
  <c r="Z280" i="96" s="1"/>
  <c r="AC280" i="96" s="1" a="1"/>
  <c r="AC280" i="96" s="1"/>
  <c r="AB280" i="96" l="1"/>
  <c r="AD280" i="96"/>
  <c r="Y282" i="96"/>
  <c r="AA281" i="96"/>
  <c r="Z281" i="96" s="1"/>
  <c r="AC281" i="96" s="1" a="1"/>
  <c r="AC281" i="96" s="1"/>
  <c r="AD281" i="96" l="1"/>
  <c r="AB281" i="96"/>
  <c r="Y283" i="96"/>
  <c r="AA282" i="96"/>
  <c r="Z282" i="96" s="1"/>
  <c r="AC282" i="96" s="1" a="1"/>
  <c r="AC282" i="96" s="1"/>
  <c r="AB282" i="96" l="1"/>
  <c r="AD282" i="96"/>
  <c r="Y284" i="96"/>
  <c r="AA283" i="96"/>
  <c r="Z283" i="96" s="1"/>
  <c r="AC283" i="96" s="1" a="1"/>
  <c r="AC283" i="96" s="1"/>
  <c r="AB283" i="96" l="1"/>
  <c r="AD283" i="96"/>
  <c r="Y285" i="96"/>
  <c r="AA284" i="96"/>
  <c r="Z284" i="96" s="1"/>
  <c r="AC284" i="96" s="1" a="1"/>
  <c r="AC284" i="96" s="1"/>
  <c r="AB284" i="96" l="1"/>
  <c r="AD284" i="96"/>
  <c r="Y286" i="96"/>
  <c r="AA285" i="96"/>
  <c r="Z285" i="96" s="1"/>
  <c r="AC285" i="96" s="1" a="1"/>
  <c r="AC285" i="96" s="1"/>
  <c r="AB285" i="96" l="1"/>
  <c r="AD285" i="96"/>
  <c r="Y287" i="96"/>
  <c r="AA286" i="96"/>
  <c r="Z286" i="96" s="1"/>
  <c r="AC286" i="96" s="1" a="1"/>
  <c r="AC286" i="96" s="1"/>
  <c r="AB286" i="96" l="1"/>
  <c r="AD286" i="96"/>
  <c r="Y288" i="96"/>
  <c r="AA287" i="96"/>
  <c r="Z287" i="96" s="1"/>
  <c r="AC287" i="96" s="1" a="1"/>
  <c r="AC287" i="96" s="1"/>
  <c r="AB287" i="96" l="1"/>
  <c r="AD287" i="96"/>
  <c r="Y289" i="96"/>
  <c r="AA288" i="96"/>
  <c r="Z288" i="96" s="1"/>
  <c r="AC288" i="96" s="1" a="1"/>
  <c r="AC288" i="96" s="1"/>
  <c r="AB288" i="96" l="1"/>
  <c r="AD288" i="96"/>
  <c r="Y290" i="96"/>
  <c r="AA289" i="96"/>
  <c r="Z289" i="96" s="1"/>
  <c r="AC289" i="96" s="1" a="1"/>
  <c r="AC289" i="96" s="1"/>
  <c r="AD289" i="96" l="1"/>
  <c r="AB289" i="96"/>
  <c r="Y291" i="96"/>
  <c r="AA290" i="96"/>
  <c r="Z290" i="96" s="1"/>
  <c r="AC290" i="96" s="1" a="1"/>
  <c r="AC290" i="96" s="1"/>
  <c r="AD290" i="96" l="1"/>
  <c r="AB290" i="96"/>
  <c r="Y292" i="96"/>
  <c r="AA291" i="96"/>
  <c r="Z291" i="96" s="1"/>
  <c r="AC291" i="96" s="1" a="1"/>
  <c r="AC291" i="96" s="1"/>
  <c r="Y293" i="96" l="1"/>
  <c r="AA292" i="96"/>
  <c r="Z292" i="96" s="1"/>
  <c r="AC292" i="96" s="1" a="1"/>
  <c r="AC292" i="96" s="1"/>
  <c r="AB291" i="96"/>
  <c r="AD291" i="96"/>
  <c r="AD292" i="96" l="1"/>
  <c r="AB292" i="96"/>
  <c r="Y294" i="96"/>
  <c r="AA293" i="96"/>
  <c r="Z293" i="96" s="1"/>
  <c r="AC293" i="96" s="1" a="1"/>
  <c r="AC293" i="96" s="1"/>
  <c r="AB293" i="96" l="1"/>
  <c r="AD293" i="96"/>
  <c r="Y295" i="96"/>
  <c r="AA294" i="96"/>
  <c r="Z294" i="96" s="1"/>
  <c r="AC294" i="96" s="1" a="1"/>
  <c r="AC294" i="96" s="1"/>
  <c r="AB294" i="96" l="1"/>
  <c r="AD294" i="96"/>
  <c r="Y296" i="96"/>
  <c r="AA295" i="96"/>
  <c r="Z295" i="96" s="1"/>
  <c r="AC295" i="96" s="1" a="1"/>
  <c r="AC295" i="96" s="1"/>
  <c r="AB295" i="96" l="1"/>
  <c r="AD295" i="96"/>
  <c r="Y297" i="96"/>
  <c r="AA296" i="96"/>
  <c r="Z296" i="96" s="1"/>
  <c r="AC296" i="96" s="1" a="1"/>
  <c r="AC296" i="96" s="1"/>
  <c r="AB296" i="96" l="1"/>
  <c r="AD296" i="96"/>
  <c r="Y298" i="96"/>
  <c r="AA297" i="96"/>
  <c r="Z297" i="96" s="1"/>
  <c r="AC297" i="96" s="1" a="1"/>
  <c r="AC297" i="96" s="1"/>
  <c r="AD297" i="96" l="1"/>
  <c r="AB297" i="96"/>
  <c r="Y299" i="96"/>
  <c r="AA298" i="96"/>
  <c r="Z298" i="96" s="1"/>
  <c r="AC298" i="96" s="1" a="1"/>
  <c r="AC298" i="96" s="1"/>
  <c r="AD298" i="96" l="1"/>
  <c r="AB298" i="96"/>
  <c r="Y300" i="96"/>
  <c r="AA299" i="96"/>
  <c r="Z299" i="96" s="1"/>
  <c r="AC299" i="96" s="1" a="1"/>
  <c r="AC299" i="96" s="1"/>
  <c r="AD299" i="96" l="1"/>
  <c r="AB299" i="96"/>
  <c r="Y301" i="96"/>
  <c r="AA300" i="96"/>
  <c r="Z300" i="96" s="1"/>
  <c r="AC300" i="96" s="1" a="1"/>
  <c r="AC300" i="96" s="1"/>
  <c r="AD300" i="96" l="1"/>
  <c r="AB300" i="96"/>
  <c r="Y302" i="96"/>
  <c r="AA301" i="96"/>
  <c r="Z301" i="96" s="1"/>
  <c r="AC301" i="96" s="1" a="1"/>
  <c r="AC301" i="96" s="1"/>
  <c r="Y303" i="96" l="1"/>
  <c r="AA302" i="96"/>
  <c r="Z302" i="96" s="1"/>
  <c r="AC302" i="96" s="1" a="1"/>
  <c r="AC302" i="96" s="1"/>
  <c r="AB301" i="96"/>
  <c r="AD301" i="96"/>
  <c r="AB302" i="96" l="1"/>
  <c r="AD302" i="96"/>
  <c r="Y304" i="96"/>
  <c r="AA303" i="96"/>
  <c r="Z303" i="96" s="1"/>
  <c r="AC303" i="96" s="1" a="1"/>
  <c r="AC303" i="96" s="1"/>
  <c r="AB303" i="96" l="1"/>
  <c r="AD303" i="96"/>
  <c r="Y305" i="96"/>
  <c r="AA304" i="96"/>
  <c r="Z304" i="96" s="1"/>
  <c r="AC304" i="96" s="1" a="1"/>
  <c r="AC304" i="96" s="1"/>
  <c r="AB304" i="96" l="1"/>
  <c r="AD304" i="96"/>
  <c r="Y306" i="96"/>
  <c r="AA305" i="96"/>
  <c r="Z305" i="96" s="1"/>
  <c r="AC305" i="96" s="1" a="1"/>
  <c r="AC305" i="96" s="1"/>
  <c r="AD305" i="96" l="1"/>
  <c r="AB305" i="96"/>
  <c r="Y307" i="96"/>
  <c r="AA306" i="96"/>
  <c r="Z306" i="96" s="1"/>
  <c r="AC306" i="96" s="1" a="1"/>
  <c r="AC306" i="96" s="1"/>
  <c r="AD306" i="96" l="1"/>
  <c r="AB306" i="96"/>
  <c r="Y308" i="96"/>
  <c r="AA307" i="96"/>
  <c r="Z307" i="96" s="1"/>
  <c r="AC307" i="96" s="1" a="1"/>
  <c r="AC307" i="96" s="1"/>
  <c r="AD307" i="96" l="1"/>
  <c r="AB307" i="96"/>
  <c r="Y309" i="96"/>
  <c r="AA308" i="96"/>
  <c r="Z308" i="96" s="1"/>
  <c r="AC308" i="96" s="1" a="1"/>
  <c r="AC308" i="96" s="1"/>
  <c r="AD308" i="96" l="1"/>
  <c r="AB308" i="96"/>
  <c r="Y310" i="96"/>
  <c r="AA309" i="96"/>
  <c r="Z309" i="96" s="1"/>
  <c r="AC309" i="96" s="1" a="1"/>
  <c r="AC309" i="96" s="1"/>
  <c r="AB309" i="96" l="1"/>
  <c r="AD309" i="96"/>
  <c r="Y311" i="96"/>
  <c r="AA310" i="96"/>
  <c r="Z310" i="96" s="1"/>
  <c r="AC310" i="96" s="1" a="1"/>
  <c r="AC310" i="96" s="1"/>
  <c r="AB310" i="96" l="1"/>
  <c r="AD310" i="96"/>
  <c r="Y312" i="96"/>
  <c r="AA311" i="96"/>
  <c r="Z311" i="96" s="1"/>
  <c r="AC311" i="96" s="1" a="1"/>
  <c r="AC311" i="96" s="1"/>
  <c r="AB311" i="96" l="1"/>
  <c r="AD311" i="96"/>
  <c r="Y313" i="96"/>
  <c r="AA312" i="96"/>
  <c r="Z312" i="96" s="1"/>
  <c r="AC312" i="96" s="1" a="1"/>
  <c r="AC312" i="96" s="1"/>
  <c r="AB312" i="96" l="1"/>
  <c r="AD312" i="96"/>
  <c r="Y314" i="96"/>
  <c r="AA313" i="96"/>
  <c r="Z313" i="96" s="1"/>
  <c r="AC313" i="96" s="1" a="1"/>
  <c r="AC313" i="96" s="1"/>
  <c r="AD313" i="96" l="1"/>
  <c r="AB313" i="96"/>
  <c r="Y315" i="96"/>
  <c r="AA314" i="96"/>
  <c r="Z314" i="96" s="1"/>
  <c r="AC314" i="96" s="1" a="1"/>
  <c r="AC314" i="96" s="1"/>
  <c r="AD314" i="96" l="1"/>
  <c r="AB314" i="96"/>
  <c r="Y316" i="96"/>
  <c r="AA315" i="96"/>
  <c r="Z315" i="96" s="1"/>
  <c r="AC315" i="96" s="1" a="1"/>
  <c r="AC315" i="96" s="1"/>
  <c r="AD315" i="96" l="1"/>
  <c r="AB315" i="96"/>
  <c r="Y317" i="96"/>
  <c r="AA316" i="96"/>
  <c r="Z316" i="96" s="1"/>
  <c r="AC316" i="96" s="1" a="1"/>
  <c r="AC316" i="96" s="1"/>
  <c r="AD316" i="96" l="1"/>
  <c r="AB316" i="96"/>
  <c r="Y318" i="96"/>
  <c r="AA317" i="96"/>
  <c r="Z317" i="96" s="1"/>
  <c r="AC317" i="96" s="1" a="1"/>
  <c r="AC317" i="96" s="1"/>
  <c r="AB317" i="96" l="1"/>
  <c r="AD317" i="96"/>
  <c r="Y319" i="96"/>
  <c r="AA318" i="96"/>
  <c r="Z318" i="96" s="1"/>
  <c r="AC318" i="96" s="1" a="1"/>
  <c r="AC318" i="96" s="1"/>
  <c r="AB318" i="96" l="1"/>
  <c r="AD318" i="96"/>
  <c r="Y320" i="96"/>
  <c r="AA319" i="96"/>
  <c r="Z319" i="96" s="1"/>
  <c r="AC319" i="96" s="1" a="1"/>
  <c r="AC319" i="96" s="1"/>
  <c r="AB319" i="96" l="1"/>
  <c r="AD319" i="96"/>
  <c r="Y321" i="96"/>
  <c r="AA320" i="96"/>
  <c r="Z320" i="96" s="1"/>
  <c r="AC320" i="96" s="1" a="1"/>
  <c r="AC320" i="96" s="1"/>
  <c r="AB320" i="96" l="1"/>
  <c r="AD320" i="96"/>
  <c r="Y322" i="96"/>
  <c r="AA321" i="96"/>
  <c r="Z321" i="96" s="1"/>
  <c r="AC321" i="96" s="1" a="1"/>
  <c r="AC321" i="96" s="1"/>
  <c r="AD321" i="96" l="1"/>
  <c r="AB321" i="96"/>
  <c r="Y323" i="96"/>
  <c r="AA322" i="96"/>
  <c r="Z322" i="96" s="1"/>
  <c r="AC322" i="96" s="1" a="1"/>
  <c r="AC322" i="96" s="1"/>
  <c r="Y324" i="96" l="1"/>
  <c r="AA323" i="96"/>
  <c r="Z323" i="96" s="1"/>
  <c r="AC323" i="96" s="1" a="1"/>
  <c r="AC323" i="96" s="1"/>
  <c r="AD322" i="96"/>
  <c r="AB322" i="96"/>
  <c r="AD323" i="96" l="1"/>
  <c r="AB323" i="96"/>
  <c r="Y325" i="96"/>
  <c r="AA325" i="96" s="1"/>
  <c r="Z325" i="96" s="1"/>
  <c r="AC325" i="96" s="1" a="1"/>
  <c r="AC325" i="96" s="1"/>
  <c r="AA324" i="96"/>
  <c r="Z324" i="96" s="1"/>
  <c r="AC324" i="96" s="1" a="1"/>
  <c r="AC324" i="96" s="1"/>
  <c r="AD324" i="96" l="1"/>
  <c r="AB324" i="96"/>
  <c r="AB325" i="96"/>
  <c r="AD325" i="9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<sst xmlns="http://schemas.openxmlformats.org/spreadsheetml/2006/main" count="8281" uniqueCount="1026">
  <si>
    <t>PIO3_12</t>
  </si>
  <si>
    <t>PIO3_8</t>
  </si>
  <si>
    <t>PIO1_0</t>
  </si>
  <si>
    <t>PIO0_28</t>
  </si>
  <si>
    <t>PIO0_21</t>
  </si>
  <si>
    <t>PIO0_16</t>
  </si>
  <si>
    <t>MIPI_DSI_D0P</t>
  </si>
  <si>
    <t>PIO3_13</t>
  </si>
  <si>
    <t>PIO3_9</t>
  </si>
  <si>
    <t>PIO0_29</t>
  </si>
  <si>
    <t>PIO0_14</t>
  </si>
  <si>
    <t>PIO0_22</t>
  </si>
  <si>
    <t>PIO0_15</t>
  </si>
  <si>
    <t>PIO0_18</t>
  </si>
  <si>
    <t>PIO0_17</t>
  </si>
  <si>
    <t>MIPI_DSI_D0N</t>
  </si>
  <si>
    <t>RESETN</t>
  </si>
  <si>
    <t>PIO3_10</t>
  </si>
  <si>
    <t>PIO3_11</t>
  </si>
  <si>
    <t>PIO0_25</t>
  </si>
  <si>
    <t>PIO0_23</t>
  </si>
  <si>
    <t>PIO3_2</t>
  </si>
  <si>
    <t>MIPI_DSI_CLKN</t>
  </si>
  <si>
    <t>MIPI_DSI_CLKP</t>
  </si>
  <si>
    <t>PMIC_MODE0</t>
  </si>
  <si>
    <t>PIO3_14</t>
  </si>
  <si>
    <t>PIO0_31</t>
  </si>
  <si>
    <t>PIO0_24</t>
  </si>
  <si>
    <t>PIO0_30</t>
  </si>
  <si>
    <t>PIO3_3</t>
  </si>
  <si>
    <t>PIO3_1</t>
  </si>
  <si>
    <t>PIO2_15</t>
  </si>
  <si>
    <t>MIPI_DSI_D1P</t>
  </si>
  <si>
    <t>PMIC_MODE1</t>
  </si>
  <si>
    <t>PIO4_18</t>
  </si>
  <si>
    <t>PIO0_12</t>
  </si>
  <si>
    <t>PIO2_14</t>
  </si>
  <si>
    <t>PIO4_14</t>
  </si>
  <si>
    <t>PIO4_17</t>
  </si>
  <si>
    <t>MIPI_DSI_D1N</t>
  </si>
  <si>
    <t>PIO0_19</t>
  </si>
  <si>
    <t>PIO0_0</t>
  </si>
  <si>
    <t>PIO0_13</t>
  </si>
  <si>
    <t>PIO0_5</t>
  </si>
  <si>
    <t>PIO0_6</t>
  </si>
  <si>
    <t>PIO4_13</t>
  </si>
  <si>
    <t>VDD1V8</t>
  </si>
  <si>
    <t>PIO0_1</t>
  </si>
  <si>
    <t>PIO4_12</t>
  </si>
  <si>
    <t>PIO4_11</t>
  </si>
  <si>
    <t>PIO4_16</t>
  </si>
  <si>
    <t>PIO0_8</t>
  </si>
  <si>
    <t>PIO0_4</t>
  </si>
  <si>
    <t>PIO0_3</t>
  </si>
  <si>
    <t>PIO0_2</t>
  </si>
  <si>
    <t>PIO0_9</t>
  </si>
  <si>
    <t>PIO0_7</t>
  </si>
  <si>
    <t>PIO1_4</t>
  </si>
  <si>
    <t>PIO1_3</t>
  </si>
  <si>
    <t>PIO4_15</t>
  </si>
  <si>
    <t>PIO1_11</t>
  </si>
  <si>
    <t>PIO1_12</t>
  </si>
  <si>
    <t>PIO0_11</t>
  </si>
  <si>
    <t>PIO0_10</t>
  </si>
  <si>
    <t>PIO1_13</t>
  </si>
  <si>
    <t>PIO1_5</t>
  </si>
  <si>
    <t>PIO1_14</t>
  </si>
  <si>
    <t>PIO1_7</t>
  </si>
  <si>
    <t>PIO1_10</t>
  </si>
  <si>
    <t>PIO5_1</t>
  </si>
  <si>
    <t>PIO4_3</t>
  </si>
  <si>
    <t>PIO4_1</t>
  </si>
  <si>
    <t>PIO1_15</t>
  </si>
  <si>
    <t>PIO4_2</t>
  </si>
  <si>
    <t>PIO1_6</t>
  </si>
  <si>
    <t>PIO2_10</t>
  </si>
  <si>
    <t>PIO4_0</t>
  </si>
  <si>
    <t>PIO5_4</t>
  </si>
  <si>
    <t>PIO5_8</t>
  </si>
  <si>
    <t>PIO2_7</t>
  </si>
  <si>
    <t>PIO2_5</t>
  </si>
  <si>
    <t>PIO2_4</t>
  </si>
  <si>
    <t>PIO5_0</t>
  </si>
  <si>
    <t>PIO4_6</t>
  </si>
  <si>
    <t>PIO4_5</t>
  </si>
  <si>
    <t>PIO4_4</t>
  </si>
  <si>
    <t>PIO2_11</t>
  </si>
  <si>
    <t>PIO2_6</t>
  </si>
  <si>
    <t>PIO4_20</t>
  </si>
  <si>
    <t>PIO5_2</t>
  </si>
  <si>
    <t>PIO5_3</t>
  </si>
  <si>
    <t>PIO2_9</t>
  </si>
  <si>
    <t>PIO2_1</t>
  </si>
  <si>
    <t>PIO2_8</t>
  </si>
  <si>
    <t>PIO2_2</t>
  </si>
  <si>
    <t>PIO1_18</t>
  </si>
  <si>
    <t>PIO2_0</t>
  </si>
  <si>
    <t>PIO2_3</t>
  </si>
  <si>
    <t>PIO1_19</t>
  </si>
  <si>
    <t>VSSA</t>
  </si>
  <si>
    <t>VREFP</t>
  </si>
  <si>
    <t>VREFN</t>
  </si>
  <si>
    <t>VDDIO_2</t>
  </si>
  <si>
    <t>PIO6_11</t>
  </si>
  <si>
    <t>PIO6_12</t>
  </si>
  <si>
    <t>PIO6_9</t>
  </si>
  <si>
    <t>PIO6_10</t>
  </si>
  <si>
    <t>PIO6_7</t>
  </si>
  <si>
    <t>PIO6_8</t>
  </si>
  <si>
    <t>PIO1_16</t>
  </si>
  <si>
    <t>PIO6_0</t>
  </si>
  <si>
    <t>PIO1_17</t>
  </si>
  <si>
    <t>PIO6_1</t>
  </si>
  <si>
    <t>PIO6_3</t>
  </si>
  <si>
    <t>PIO2_13</t>
  </si>
  <si>
    <t>PIO6_2</t>
  </si>
  <si>
    <t>PIO6_4</t>
  </si>
  <si>
    <t>PIO2_12</t>
  </si>
  <si>
    <t>PIO6_5</t>
  </si>
  <si>
    <t>PIO6_6</t>
  </si>
  <si>
    <t>PIO4_7</t>
  </si>
  <si>
    <t>PIO4_8</t>
  </si>
  <si>
    <t>PIO4_9</t>
  </si>
  <si>
    <t>PIO4_10</t>
  </si>
  <si>
    <t>PIO5_11</t>
  </si>
  <si>
    <t>PIO5_10</t>
  </si>
  <si>
    <t>PIO5_9</t>
  </si>
  <si>
    <t>PIO5_7</t>
  </si>
  <si>
    <t>PIO5_6</t>
  </si>
  <si>
    <t>PIO5_5</t>
  </si>
  <si>
    <t>PIO1_1</t>
  </si>
  <si>
    <t>PIO3_0</t>
  </si>
  <si>
    <t>PIO3_4</t>
  </si>
  <si>
    <t>PIO3_5</t>
  </si>
  <si>
    <t>PIO3_7</t>
  </si>
  <si>
    <t>PIO1_2</t>
  </si>
  <si>
    <t>PIO1_8</t>
  </si>
  <si>
    <t>PIO0_26</t>
  </si>
  <si>
    <t>PIO0_20</t>
  </si>
  <si>
    <t>PIO3_6</t>
  </si>
  <si>
    <t>PIO0_27</t>
  </si>
  <si>
    <t>PIO1_9</t>
  </si>
  <si>
    <t>PIO4_19</t>
  </si>
  <si>
    <t>Fn 13</t>
  </si>
  <si>
    <t>Fn 14</t>
  </si>
  <si>
    <t>Other Pin Uses</t>
  </si>
  <si>
    <t>Pad/Bondout Info</t>
  </si>
  <si>
    <t>reset pad</t>
  </si>
  <si>
    <t>CLKIN</t>
  </si>
  <si>
    <t>CLKOUT</t>
  </si>
  <si>
    <t>FLEXIO_D0</t>
  </si>
  <si>
    <t>FLEXIO_D1</t>
  </si>
  <si>
    <t>FLEXIO_D10</t>
  </si>
  <si>
    <t>FLEXIO_D11</t>
  </si>
  <si>
    <t>FLEXIO_D12</t>
  </si>
  <si>
    <t>FLEXIO_D13</t>
  </si>
  <si>
    <t>FLEXIO_D14</t>
  </si>
  <si>
    <t>FLEXIO_D15</t>
  </si>
  <si>
    <t>FLEXIO_D2</t>
  </si>
  <si>
    <t>FLEXIO_D3</t>
  </si>
  <si>
    <t>FLEXIO_D4</t>
  </si>
  <si>
    <t>FLEXIO_D5</t>
  </si>
  <si>
    <t>FLEXIO_D6</t>
  </si>
  <si>
    <t>FLEXIO_D7</t>
  </si>
  <si>
    <t>FLEXIO_D8</t>
  </si>
  <si>
    <t>FLEXIO_D9</t>
  </si>
  <si>
    <t>I3C0_PUR</t>
  </si>
  <si>
    <t>I3C0_SCL</t>
  </si>
  <si>
    <t>I3C1_PUR</t>
  </si>
  <si>
    <t>I3C1_SCL</t>
  </si>
  <si>
    <t>I3C1_SDA</t>
  </si>
  <si>
    <t>LCD_D0</t>
  </si>
  <si>
    <t>LCD_D1</t>
  </si>
  <si>
    <t>LCD_D10</t>
  </si>
  <si>
    <t>LCD_D11</t>
  </si>
  <si>
    <t>LCD_D12</t>
  </si>
  <si>
    <t>LCD_D13</t>
  </si>
  <si>
    <t>LCD_D14</t>
  </si>
  <si>
    <t>LCD_D15</t>
  </si>
  <si>
    <t>LCD_D16</t>
  </si>
  <si>
    <t>LCD_D17</t>
  </si>
  <si>
    <t>LCD_D18</t>
  </si>
  <si>
    <t>LCD_D19</t>
  </si>
  <si>
    <t>LCD_D2</t>
  </si>
  <si>
    <t>LCD_D20</t>
  </si>
  <si>
    <t>LCD_D21</t>
  </si>
  <si>
    <t>LCD_D22</t>
  </si>
  <si>
    <t>LCD_D23</t>
  </si>
  <si>
    <t>LCD_D3</t>
  </si>
  <si>
    <t>LCD_D4</t>
  </si>
  <si>
    <t>LCD_D5</t>
  </si>
  <si>
    <t>LCD_D6</t>
  </si>
  <si>
    <t>LCD_D7</t>
  </si>
  <si>
    <t>LCD_D8</t>
  </si>
  <si>
    <t>LCD_D9</t>
  </si>
  <si>
    <t>LCD_ENABLE</t>
  </si>
  <si>
    <t>LCD_HSYNC</t>
  </si>
  <si>
    <t>LCD_VSYNC</t>
  </si>
  <si>
    <t>MCLK</t>
  </si>
  <si>
    <t>PDM_DATA01</t>
  </si>
  <si>
    <t>PDM_DATA23</t>
  </si>
  <si>
    <t>PDM_DATA45</t>
  </si>
  <si>
    <t>PDM_DATA67</t>
  </si>
  <si>
    <t>SCT0_OUT0</t>
  </si>
  <si>
    <t>SCT0_OUT1</t>
  </si>
  <si>
    <t>SCT0_OUT2</t>
  </si>
  <si>
    <t>SCT0_OUT3</t>
  </si>
  <si>
    <t>SCT0_OUT4</t>
  </si>
  <si>
    <t>SCT0_OUT5</t>
  </si>
  <si>
    <t>SCT0_OUT6</t>
  </si>
  <si>
    <t>SCT0_OUT7</t>
  </si>
  <si>
    <t>SCT0_OUT8</t>
  </si>
  <si>
    <t>SCT0_OUT9</t>
  </si>
  <si>
    <t>TRACECLK</t>
  </si>
  <si>
    <t>Required for test</t>
  </si>
  <si>
    <t>RT700 Pin Function Planning</t>
  </si>
  <si>
    <t>EZH_PIO0</t>
  </si>
  <si>
    <t>EZH_PIO1</t>
  </si>
  <si>
    <t>EZH_PIO2</t>
  </si>
  <si>
    <t>EZH_PIO3</t>
  </si>
  <si>
    <t>EZH_PIO4</t>
  </si>
  <si>
    <t>EZH_PIO5</t>
  </si>
  <si>
    <t>EZH_PIO6</t>
  </si>
  <si>
    <t>EZH_PIO7</t>
  </si>
  <si>
    <t>EZH_PIO8</t>
  </si>
  <si>
    <t>EZH_PIO9</t>
  </si>
  <si>
    <t>EZH_PIO10</t>
  </si>
  <si>
    <t>EZH_PIO11</t>
  </si>
  <si>
    <t>EZH_PIO12</t>
  </si>
  <si>
    <t>EZH_PIO13</t>
  </si>
  <si>
    <t>EZH_PIO14</t>
  </si>
  <si>
    <t>EZH_PIO15</t>
  </si>
  <si>
    <t>EZH_PIO16</t>
  </si>
  <si>
    <t>EZH_PIO17</t>
  </si>
  <si>
    <t>EZH_PIO18</t>
  </si>
  <si>
    <t>EZH_PIO19</t>
  </si>
  <si>
    <t>EZH_PIO20</t>
  </si>
  <si>
    <t>EZH_PIO21</t>
  </si>
  <si>
    <t>EZH_PIO22</t>
  </si>
  <si>
    <t>EZH_PIO23</t>
  </si>
  <si>
    <t>EZH_PIO24</t>
  </si>
  <si>
    <t>EZH_PIO25</t>
  </si>
  <si>
    <t>EZH_PIO26</t>
  </si>
  <si>
    <t>EZH_PIO27</t>
  </si>
  <si>
    <t>EZH_PIO28</t>
  </si>
  <si>
    <t>EZH_PIO29</t>
  </si>
  <si>
    <t>LCD_DBI_CSX_AB</t>
  </si>
  <si>
    <t>x</t>
  </si>
  <si>
    <t>d</t>
  </si>
  <si>
    <t>I3C2_SCL</t>
  </si>
  <si>
    <t>I3C2_PUR</t>
  </si>
  <si>
    <t>I3C3_SCL</t>
  </si>
  <si>
    <t>I3C3_SDA</t>
  </si>
  <si>
    <t>I3C3_PUR</t>
  </si>
  <si>
    <t>PIO8_0</t>
  </si>
  <si>
    <t>PIO8_1</t>
  </si>
  <si>
    <t>PIO8_2</t>
  </si>
  <si>
    <t>PIO8_3</t>
  </si>
  <si>
    <t>PIO8_4</t>
  </si>
  <si>
    <t>PIO8_5</t>
  </si>
  <si>
    <t>PIO8_6</t>
  </si>
  <si>
    <t>PIO8_7</t>
  </si>
  <si>
    <t>PIO8_8</t>
  </si>
  <si>
    <t>PIO8_9</t>
  </si>
  <si>
    <t>PIO8_10</t>
  </si>
  <si>
    <t>PIO8_11</t>
  </si>
  <si>
    <t>PIO8_12</t>
  </si>
  <si>
    <t>PIO8_13</t>
  </si>
  <si>
    <t>PIO8_14</t>
  </si>
  <si>
    <t>PIO8_15</t>
  </si>
  <si>
    <t>PIO8_16</t>
  </si>
  <si>
    <t>PIO8_17</t>
  </si>
  <si>
    <t>PIO8_18</t>
  </si>
  <si>
    <t>PIO8_19</t>
  </si>
  <si>
    <t>PIO8_20</t>
  </si>
  <si>
    <t>PIO8_21</t>
  </si>
  <si>
    <t>PIO8_22</t>
  </si>
  <si>
    <t>PIO8_23</t>
  </si>
  <si>
    <t>PIO8_24</t>
  </si>
  <si>
    <t>PIO8_25</t>
  </si>
  <si>
    <t>PIO8_26</t>
  </si>
  <si>
    <t>PIO8_27</t>
  </si>
  <si>
    <t>PIO8_28</t>
  </si>
  <si>
    <t>PIO8_29</t>
  </si>
  <si>
    <t>PIO8_30</t>
  </si>
  <si>
    <t>PIO8_31</t>
  </si>
  <si>
    <t>PIO9_0</t>
  </si>
  <si>
    <t>PIO9_1</t>
  </si>
  <si>
    <t>PIO9_2</t>
  </si>
  <si>
    <t>PIO10_0</t>
  </si>
  <si>
    <t>PIO10_1</t>
  </si>
  <si>
    <t>PIO10_2</t>
  </si>
  <si>
    <t>PIO10_3</t>
  </si>
  <si>
    <t>PIO10_4</t>
  </si>
  <si>
    <t>PIO10_5</t>
  </si>
  <si>
    <t>PIO10_6</t>
  </si>
  <si>
    <t>PIO10_7</t>
  </si>
  <si>
    <t>PIO10_8</t>
  </si>
  <si>
    <t>PIO10_9</t>
  </si>
  <si>
    <t>PIO10_10</t>
  </si>
  <si>
    <t>PIO10_11</t>
  </si>
  <si>
    <t>PIO10_12</t>
  </si>
  <si>
    <t>PIO10_13</t>
  </si>
  <si>
    <t>PIO10_14</t>
  </si>
  <si>
    <t>PIO10_15</t>
  </si>
  <si>
    <t>PIO10_16</t>
  </si>
  <si>
    <t>PIO10_17</t>
  </si>
  <si>
    <t>UTICK1_CAP0</t>
  </si>
  <si>
    <t>UTICK1_CAP1</t>
  </si>
  <si>
    <t>UTICK1_CAP2</t>
  </si>
  <si>
    <t>UTICK1_CAP3</t>
  </si>
  <si>
    <t>eUSB PHY IP connection</t>
  </si>
  <si>
    <t>VDDN</t>
  </si>
  <si>
    <t>GPIO</t>
  </si>
  <si>
    <t>Pin count summary:</t>
  </si>
  <si>
    <t>Fn0</t>
  </si>
  <si>
    <t>Fn1</t>
  </si>
  <si>
    <t>Fn2</t>
  </si>
  <si>
    <t>Fn3</t>
  </si>
  <si>
    <t>Fn4</t>
  </si>
  <si>
    <t>Fn5</t>
  </si>
  <si>
    <t>Fn6</t>
  </si>
  <si>
    <t>Fn7</t>
  </si>
  <si>
    <t>Fn8</t>
  </si>
  <si>
    <t>Fn9</t>
  </si>
  <si>
    <t>Fn10</t>
  </si>
  <si>
    <t>Fn11</t>
  </si>
  <si>
    <t>Fn12</t>
  </si>
  <si>
    <t>FN15</t>
  </si>
  <si>
    <t>Compute &amp; Media domains</t>
  </si>
  <si>
    <t>Internal power rails that include peripherals with pin functions:</t>
  </si>
  <si>
    <t>1.8 V</t>
  </si>
  <si>
    <t>3V tolerant (FLEXIO pads only)</t>
  </si>
  <si>
    <t>1.2V or 1.8V</t>
  </si>
  <si>
    <t>Code execution 2</t>
  </si>
  <si>
    <t>Code execution 1</t>
  </si>
  <si>
    <t>SDHC0_CLK</t>
  </si>
  <si>
    <t>SDHC0_CMD</t>
  </si>
  <si>
    <t>SDHC0_WR_PRT</t>
  </si>
  <si>
    <t>SDHC0_CARD_DET_N</t>
  </si>
  <si>
    <t>SDHC0_RESET_N</t>
  </si>
  <si>
    <t>SDHC1_CLK</t>
  </si>
  <si>
    <t>SDHC1_CMD</t>
  </si>
  <si>
    <t>SDHC1_WR_PRT</t>
  </si>
  <si>
    <t>SDHC1_CARD_DET_N</t>
  </si>
  <si>
    <t>SDHC1_RESET_N</t>
  </si>
  <si>
    <t>?</t>
  </si>
  <si>
    <t>Media subset + clock sources</t>
  </si>
  <si>
    <t>Comm periphs, NFC</t>
  </si>
  <si>
    <t xml:space="preserve">Power  --------------------------------&gt; </t>
  </si>
  <si>
    <t>Power:</t>
  </si>
  <si>
    <t>HMI, Haptic</t>
  </si>
  <si>
    <t>Biosensor, PPG</t>
  </si>
  <si>
    <t>Biosensor, GSR</t>
  </si>
  <si>
    <t>Analog, SARADC in</t>
  </si>
  <si>
    <t>Audio, SD ADC in</t>
  </si>
  <si>
    <t>SDHC0_DS</t>
  </si>
  <si>
    <t>SAI3_RX_BCLK</t>
  </si>
  <si>
    <t>SAI3_RX_DATA</t>
  </si>
  <si>
    <t>SAI3_RX_SYNC</t>
  </si>
  <si>
    <t>SAI3_TX_BCLK</t>
  </si>
  <si>
    <t>SAI3_TX_DATA</t>
  </si>
  <si>
    <t>SAI3_TX_SYNC</t>
  </si>
  <si>
    <t>SAI0_RX_BCLK</t>
  </si>
  <si>
    <t>SAI0_RX_DATA</t>
  </si>
  <si>
    <t>SAI0_RX_SYNC</t>
  </si>
  <si>
    <t>SAI0_TX_BCLK</t>
  </si>
  <si>
    <t>SAI0_TX_DATA</t>
  </si>
  <si>
    <t>SAI0_TX_SYNC</t>
  </si>
  <si>
    <t>SAI1_RX_BCLK</t>
  </si>
  <si>
    <t>SAI1_RX_DATA</t>
  </si>
  <si>
    <t>SAI1_RX_SYNC</t>
  </si>
  <si>
    <t>SAI2_RX_BCLK</t>
  </si>
  <si>
    <t>SAI2_RX_DATA</t>
  </si>
  <si>
    <t>SAI2_RX_SYNC</t>
  </si>
  <si>
    <t>SAI2_TX_BCLK</t>
  </si>
  <si>
    <t>SAI2_TX_DATA</t>
  </si>
  <si>
    <t>SAI2_TX_SYNC</t>
  </si>
  <si>
    <t>SAI1_TX_BCLK</t>
  </si>
  <si>
    <t>SAI1_TX_DATA</t>
  </si>
  <si>
    <t>SAI1_TX_SYNC</t>
  </si>
  <si>
    <t>CT_C_INP9</t>
  </si>
  <si>
    <t>CT_C_INP10</t>
  </si>
  <si>
    <t>CT_C_INP11</t>
  </si>
  <si>
    <t>CT_C_INP1</t>
  </si>
  <si>
    <t>CT_C_INP2</t>
  </si>
  <si>
    <t>CT_C_INP3</t>
  </si>
  <si>
    <t>CT_C_INP4</t>
  </si>
  <si>
    <t>CT_C_INP5</t>
  </si>
  <si>
    <t>CT_C_INP6</t>
  </si>
  <si>
    <t>CT_C_INP7</t>
  </si>
  <si>
    <t>CT_C_INP8</t>
  </si>
  <si>
    <t>CT_C_INP12</t>
  </si>
  <si>
    <t>CT_C_INP13</t>
  </si>
  <si>
    <t>CT_C_INP14</t>
  </si>
  <si>
    <t>CT0_MAT0</t>
  </si>
  <si>
    <t>CT0_MAT1</t>
  </si>
  <si>
    <t>CT0_MAT2</t>
  </si>
  <si>
    <t>CT0_MAT3</t>
  </si>
  <si>
    <t>CT1_MAT0</t>
  </si>
  <si>
    <t>CT1_MAT1</t>
  </si>
  <si>
    <t>CT1_MAT2</t>
  </si>
  <si>
    <t>CT1_MAT3</t>
  </si>
  <si>
    <t>CT2_MAT0</t>
  </si>
  <si>
    <t>CT2_MAT1</t>
  </si>
  <si>
    <t>CT2_MAT2</t>
  </si>
  <si>
    <t>CT2_MAT3</t>
  </si>
  <si>
    <t>CT3_MAT0</t>
  </si>
  <si>
    <t>CT3_MAT1</t>
  </si>
  <si>
    <t>CT3_MAT2</t>
  </si>
  <si>
    <t>CT3_MAT3</t>
  </si>
  <si>
    <t>CT4_MAT0</t>
  </si>
  <si>
    <t>CT4_MAT1</t>
  </si>
  <si>
    <t>CT4_MAT2</t>
  </si>
  <si>
    <t>CT4_MAT3</t>
  </si>
  <si>
    <t>CT5_MAT0</t>
  </si>
  <si>
    <t>CT_S_INP0</t>
  </si>
  <si>
    <t>CT_S_INP1</t>
  </si>
  <si>
    <t>CT_S_INP2</t>
  </si>
  <si>
    <t>CT_S_INP3</t>
  </si>
  <si>
    <t>CT_S_INP4</t>
  </si>
  <si>
    <t>CT_S_INP5</t>
  </si>
  <si>
    <t>CT5_MAT1</t>
  </si>
  <si>
    <t>CT5_MAT2</t>
  </si>
  <si>
    <t>CT5_MAT3</t>
  </si>
  <si>
    <t>CT6_MAT0</t>
  </si>
  <si>
    <t>CT6_MAT1</t>
  </si>
  <si>
    <t>CT6_MAT2</t>
  </si>
  <si>
    <t>CT6_MAT3</t>
  </si>
  <si>
    <t>CT7_MAT0</t>
  </si>
  <si>
    <t>CT7_MAT1</t>
  </si>
  <si>
    <t>CT7_MAT2</t>
  </si>
  <si>
    <t>CT7_MAT3</t>
  </si>
  <si>
    <t>CT_S_INP7</t>
  </si>
  <si>
    <t>CT_S_INP8</t>
  </si>
  <si>
    <t>CT_S_INP9</t>
  </si>
  <si>
    <t>CMP0_INA</t>
  </si>
  <si>
    <t>CMP0_INB</t>
  </si>
  <si>
    <t>CMP0_OUT</t>
  </si>
  <si>
    <t>I3C0_SDA</t>
  </si>
  <si>
    <t>I3C2_SDA</t>
  </si>
  <si>
    <t>USB1_VBUS</t>
  </si>
  <si>
    <t>USB1_DM</t>
  </si>
  <si>
    <t>USB1_DP</t>
  </si>
  <si>
    <t>LCD_DOTCLK</t>
  </si>
  <si>
    <t>LCD_DBI-CSX-C</t>
  </si>
  <si>
    <t>LCD_DBI-DCX-AB</t>
  </si>
  <si>
    <t>LCD_DBI-DCX-C</t>
  </si>
  <si>
    <t>LCD_DBI-DATA_OEN</t>
  </si>
  <si>
    <t>LCD_DBI-RWDX</t>
  </si>
  <si>
    <t>LCD_DBI-WRX</t>
  </si>
  <si>
    <t>LCD_DBI-E</t>
  </si>
  <si>
    <t>LCD_DBI-D0</t>
  </si>
  <si>
    <t>LCD_DBI-D1</t>
  </si>
  <si>
    <t>LCD_DBI-D2</t>
  </si>
  <si>
    <t>LCD_DBI-D3</t>
  </si>
  <si>
    <t>LCD_DBI-D4</t>
  </si>
  <si>
    <t>LCD_DBI-D5</t>
  </si>
  <si>
    <t>LCD_DBI-D6</t>
  </si>
  <si>
    <t>LCD_DBI-D7</t>
  </si>
  <si>
    <t>LCD_DBI-D9</t>
  </si>
  <si>
    <t>LCD_DBI-D10</t>
  </si>
  <si>
    <t>LCD_DBI-D11</t>
  </si>
  <si>
    <t>LCD_DBI-D12</t>
  </si>
  <si>
    <t>LCD_DBI-D13</t>
  </si>
  <si>
    <t>LCD_DBI-D14</t>
  </si>
  <si>
    <t>LCD_DBI-D15</t>
  </si>
  <si>
    <t>Pad       VDD</t>
  </si>
  <si>
    <t>I/O VDD counts</t>
  </si>
  <si>
    <t>PIO7_0</t>
  </si>
  <si>
    <t>PIO7_1</t>
  </si>
  <si>
    <t>PIO7_2</t>
  </si>
  <si>
    <t>PIO7_3</t>
  </si>
  <si>
    <t>PIO7_4</t>
  </si>
  <si>
    <t>PIO7_5</t>
  </si>
  <si>
    <t>SDHC1_DS</t>
  </si>
  <si>
    <t>32KHZ_CLKOUT</t>
  </si>
  <si>
    <t>HMI, Screen Touch</t>
  </si>
  <si>
    <t>HMI, Display Sensor</t>
  </si>
  <si>
    <t>HMI, UI</t>
  </si>
  <si>
    <t>FC8_P2</t>
  </si>
  <si>
    <t>FC8_P3</t>
  </si>
  <si>
    <t>FC8_P4</t>
  </si>
  <si>
    <t>FC7_P4</t>
  </si>
  <si>
    <t>FC7_P5</t>
  </si>
  <si>
    <t>FC7_P6</t>
  </si>
  <si>
    <t>FC0_P4</t>
  </si>
  <si>
    <t>FC0_P5</t>
  </si>
  <si>
    <t>FC0_P6</t>
  </si>
  <si>
    <t>FC1_P0</t>
  </si>
  <si>
    <t>FC1_P1</t>
  </si>
  <si>
    <t>FC1_P2</t>
  </si>
  <si>
    <t>FC1_P3</t>
  </si>
  <si>
    <t>FC1_P4</t>
  </si>
  <si>
    <t>FC2_P0</t>
  </si>
  <si>
    <t>FC2_P1</t>
  </si>
  <si>
    <t>FC8_P0</t>
  </si>
  <si>
    <t>FC8_P1</t>
  </si>
  <si>
    <t>FC8_P5</t>
  </si>
  <si>
    <t>FC8_P6</t>
  </si>
  <si>
    <t>FC9_P0</t>
  </si>
  <si>
    <t>FC9_P1</t>
  </si>
  <si>
    <t>FC9_P2</t>
  </si>
  <si>
    <t>FC9_P3</t>
  </si>
  <si>
    <t>FC9_P4</t>
  </si>
  <si>
    <t>FC9_P5</t>
  </si>
  <si>
    <t>FC9_P6</t>
  </si>
  <si>
    <t>FC10_P0</t>
  </si>
  <si>
    <t>FC10_P1</t>
  </si>
  <si>
    <t>FC10_P2</t>
  </si>
  <si>
    <t>FC10_P3</t>
  </si>
  <si>
    <t>FC10_P4</t>
  </si>
  <si>
    <t>FC10_P5</t>
  </si>
  <si>
    <t>FC10_P6</t>
  </si>
  <si>
    <t>FC11_P0</t>
  </si>
  <si>
    <t>FC11_P1</t>
  </si>
  <si>
    <t>FC11_P2</t>
  </si>
  <si>
    <t>FC11_P3</t>
  </si>
  <si>
    <t>FC11_P4</t>
  </si>
  <si>
    <t>FC11_P5</t>
  </si>
  <si>
    <t>FC11_P6</t>
  </si>
  <si>
    <t>FC12_P0</t>
  </si>
  <si>
    <t>FC12_P1</t>
  </si>
  <si>
    <t>FC12_P2</t>
  </si>
  <si>
    <t>FC12_P3</t>
  </si>
  <si>
    <t>FC12_P4</t>
  </si>
  <si>
    <t>FC12_P5</t>
  </si>
  <si>
    <t>FC12_P6</t>
  </si>
  <si>
    <t>FC17_P0</t>
  </si>
  <si>
    <t>FC17_P1</t>
  </si>
  <si>
    <t>FC17_P2</t>
  </si>
  <si>
    <t>FC17_P3</t>
  </si>
  <si>
    <t>FC17_P4</t>
  </si>
  <si>
    <t>FC17_P5</t>
  </si>
  <si>
    <t>FC17_P6</t>
  </si>
  <si>
    <t>FC18_P0</t>
  </si>
  <si>
    <t>FC18_P1</t>
  </si>
  <si>
    <t>FC18_P2</t>
  </si>
  <si>
    <t>FC18_P3</t>
  </si>
  <si>
    <t>FC18_P4</t>
  </si>
  <si>
    <t>FC18_P5</t>
  </si>
  <si>
    <t>FC18_P6</t>
  </si>
  <si>
    <t>FC19_P0</t>
  </si>
  <si>
    <t>FC19_P1</t>
  </si>
  <si>
    <t>FC19_P2</t>
  </si>
  <si>
    <t>FC19_P3</t>
  </si>
  <si>
    <t>FC19_P4</t>
  </si>
  <si>
    <t>FC19_P5</t>
  </si>
  <si>
    <t>FC19_P6</t>
  </si>
  <si>
    <t>FC20_P0</t>
  </si>
  <si>
    <t>FC20_P1</t>
  </si>
  <si>
    <t>FC20_P2</t>
  </si>
  <si>
    <t>FC20_P3</t>
  </si>
  <si>
    <t>FC20_P4</t>
  </si>
  <si>
    <t>FC20_P5</t>
  </si>
  <si>
    <t>FC20_P6</t>
  </si>
  <si>
    <t>FC3_P1</t>
  </si>
  <si>
    <t>FC3_P0</t>
  </si>
  <si>
    <t>FC3_P2</t>
  </si>
  <si>
    <t>FC3_P3</t>
  </si>
  <si>
    <t>FC3_P4</t>
  </si>
  <si>
    <t>FC3_P5</t>
  </si>
  <si>
    <t>FC3_P6</t>
  </si>
  <si>
    <t>FC1_P5</t>
  </si>
  <si>
    <t>FC1_P6</t>
  </si>
  <si>
    <t>FC13_P0</t>
  </si>
  <si>
    <t>FC13_P1</t>
  </si>
  <si>
    <t>FC13_P2</t>
  </si>
  <si>
    <t>FC13_P3</t>
  </si>
  <si>
    <t>FC13_P4</t>
  </si>
  <si>
    <t>FC13_P5</t>
  </si>
  <si>
    <t>FC13_P6</t>
  </si>
  <si>
    <t>FC7_P0</t>
  </si>
  <si>
    <t>FC7_P1</t>
  </si>
  <si>
    <t>FC7_P3</t>
  </si>
  <si>
    <t>FC2_P4</t>
  </si>
  <si>
    <t>FC2_P2</t>
  </si>
  <si>
    <t>FC2_P3</t>
  </si>
  <si>
    <t>FC2_P5</t>
  </si>
  <si>
    <t>FC2_P6</t>
  </si>
  <si>
    <t>XTALIN</t>
  </si>
  <si>
    <t>XTALOUT</t>
  </si>
  <si>
    <t>RTCXIN</t>
  </si>
  <si>
    <t>RTCXOUT</t>
  </si>
  <si>
    <t>FC4_P0</t>
  </si>
  <si>
    <t>FC4_P1</t>
  </si>
  <si>
    <t>FC4_P4</t>
  </si>
  <si>
    <t>FC4_P2</t>
  </si>
  <si>
    <t>FC4_P3</t>
  </si>
  <si>
    <t>FC4_P5</t>
  </si>
  <si>
    <t>FC4_P6</t>
  </si>
  <si>
    <t>FC5_P0</t>
  </si>
  <si>
    <t>FC5_P1</t>
  </si>
  <si>
    <t>FC5_P2</t>
  </si>
  <si>
    <t>FC5_P3</t>
  </si>
  <si>
    <t>FC5_P4</t>
  </si>
  <si>
    <t>FC5_P5</t>
  </si>
  <si>
    <t>FC5_P6</t>
  </si>
  <si>
    <t>FC6_P0</t>
  </si>
  <si>
    <t>FC6_P1</t>
  </si>
  <si>
    <t>FC6_P2</t>
  </si>
  <si>
    <t>FC6_P3</t>
  </si>
  <si>
    <t>FC6_P5</t>
  </si>
  <si>
    <t>FC6_P6</t>
  </si>
  <si>
    <t>FC7_P2</t>
  </si>
  <si>
    <t>FC0_P0</t>
  </si>
  <si>
    <t>FC0_P1</t>
  </si>
  <si>
    <t>FC0_P2</t>
  </si>
  <si>
    <t>FC0_P3</t>
  </si>
  <si>
    <t>FC6_P4</t>
  </si>
  <si>
    <t>External I/O power rails:</t>
  </si>
  <si>
    <t>: Dedicated pins</t>
  </si>
  <si>
    <t>: Subtotal</t>
  </si>
  <si>
    <t>: Total pins (including power)</t>
  </si>
  <si>
    <t>Use Case 2 (225)</t>
  </si>
  <si>
    <t>GPS</t>
  </si>
  <si>
    <t>WiFi</t>
  </si>
  <si>
    <t>Compass / Barometer 3</t>
  </si>
  <si>
    <t>Compass</t>
  </si>
  <si>
    <t>Barometer</t>
  </si>
  <si>
    <t>Accelerometer / Gyro</t>
  </si>
  <si>
    <t>Barometer 1</t>
  </si>
  <si>
    <t>Barometer 2</t>
  </si>
  <si>
    <t>JTAG_TCK/SWCLK</t>
  </si>
  <si>
    <t>JTAG_TMS/SWDIO</t>
  </si>
  <si>
    <t>JTAG_TDI</t>
  </si>
  <si>
    <t>VSS_DCDC</t>
  </si>
  <si>
    <t>VDD1V8_DCDC</t>
  </si>
  <si>
    <t>VDD1V8_AO</t>
  </si>
  <si>
    <t>VDDIO_AO</t>
  </si>
  <si>
    <t>XSPI1_DATA0</t>
  </si>
  <si>
    <t>XSPI1_DATA1</t>
  </si>
  <si>
    <t>XSPI1_DATA2</t>
  </si>
  <si>
    <t>XSPI1_DATA3</t>
  </si>
  <si>
    <t>XSPI1_DQS0</t>
  </si>
  <si>
    <t>XSPI1_DATA4</t>
  </si>
  <si>
    <t>XSPI1_DATA5</t>
  </si>
  <si>
    <t>XSPI1_DATA6</t>
  </si>
  <si>
    <t>XSPI1_DATA7</t>
  </si>
  <si>
    <t>XSPI1_SCLK0</t>
  </si>
  <si>
    <t>XSPI1_SCLK0_N</t>
  </si>
  <si>
    <t>XSPI1_SS1_N</t>
  </si>
  <si>
    <t>XSPI1_DATA8</t>
  </si>
  <si>
    <t>XSPI1_DATA9</t>
  </si>
  <si>
    <t>XSPI1_DATA10</t>
  </si>
  <si>
    <t>XSPI1_DATA11</t>
  </si>
  <si>
    <t>XSPI1_DQS1</t>
  </si>
  <si>
    <t>XSPI1_DATA12</t>
  </si>
  <si>
    <t>XSPI1_DATA13</t>
  </si>
  <si>
    <t>XSPI1_DATA14</t>
  </si>
  <si>
    <t>XSPI1_DATA15</t>
  </si>
  <si>
    <t>XSPI2_SS1_N</t>
  </si>
  <si>
    <t>XSPI0_SCLK0</t>
  </si>
  <si>
    <t>XSPI0_SS0_N</t>
  </si>
  <si>
    <t>XSPI0_DATA0</t>
  </si>
  <si>
    <t>XSPI0_DATA1</t>
  </si>
  <si>
    <t>XSPI0_DATA2</t>
  </si>
  <si>
    <t>XSPI0_DATA3</t>
  </si>
  <si>
    <t>XSPI0_DATA4</t>
  </si>
  <si>
    <t>XSPI0_DATA5</t>
  </si>
  <si>
    <t>XSPI0_DATA6</t>
  </si>
  <si>
    <t>XSPI0_DATA7</t>
  </si>
  <si>
    <t>XSPI2_SS0_N</t>
  </si>
  <si>
    <t>XSPI2_DATA0</t>
  </si>
  <si>
    <t>XSPI2_DATA1</t>
  </si>
  <si>
    <t>XSPI2_DATA2</t>
  </si>
  <si>
    <t>XSPI2_DATA3</t>
  </si>
  <si>
    <t>XSPI2_DQS0</t>
  </si>
  <si>
    <t>XSPI2_DATA4</t>
  </si>
  <si>
    <t>XSPI2_DATA5</t>
  </si>
  <si>
    <t>XSPI2_DATA6</t>
  </si>
  <si>
    <t>XSPI2_DATA7</t>
  </si>
  <si>
    <t>XSPI2_SCLK0</t>
  </si>
  <si>
    <t>XSPI2_SCLK0_N</t>
  </si>
  <si>
    <t>XSPI2_DATA8</t>
  </si>
  <si>
    <t>XSPI2_DATA9</t>
  </si>
  <si>
    <t>XSPI2_DATA10</t>
  </si>
  <si>
    <t>XSPI2_DATA11</t>
  </si>
  <si>
    <t>XSPI2_DQS1</t>
  </si>
  <si>
    <t>XSPI2_DATA12</t>
  </si>
  <si>
    <t>XSPI2_DATA13</t>
  </si>
  <si>
    <t>XSPI2_DATA14</t>
  </si>
  <si>
    <t>XSPI2_DATA15</t>
  </si>
  <si>
    <t>XSPI1_SS0_N</t>
  </si>
  <si>
    <t>VDD_MIPI</t>
  </si>
  <si>
    <t>VDD_USB1</t>
  </si>
  <si>
    <t>VDD_EUSB</t>
  </si>
  <si>
    <t>Use case (176)</t>
  </si>
  <si>
    <t>Parallel displays</t>
  </si>
  <si>
    <t>GPS GPIO</t>
  </si>
  <si>
    <t>Barometer 1 GPIO</t>
  </si>
  <si>
    <t>HMI, Screen Touch GPIO</t>
  </si>
  <si>
    <t>: GPIOs/functional pins</t>
  </si>
  <si>
    <t>LX_DCDC</t>
  </si>
  <si>
    <t>VDD_MAIN</t>
  </si>
  <si>
    <t>VDD_COMP</t>
  </si>
  <si>
    <t>VDD_SENSE</t>
  </si>
  <si>
    <t>VDDIO</t>
  </si>
  <si>
    <t>Temp Sensor GPIO</t>
  </si>
  <si>
    <t>DMIC</t>
  </si>
  <si>
    <t>CMP</t>
  </si>
  <si>
    <t>Accel / Gyro GPIO</t>
  </si>
  <si>
    <t>DMIC/PDM or CMP</t>
  </si>
  <si>
    <t>Temp Sensor</t>
  </si>
  <si>
    <t>BLE/ANT</t>
  </si>
  <si>
    <t>Data/Code Stor 2 / GPIO</t>
  </si>
  <si>
    <t>SCT0_GPIn0</t>
  </si>
  <si>
    <t>SCT0_GPIn1</t>
  </si>
  <si>
    <t>SCT0_GPIn2</t>
  </si>
  <si>
    <t>SCT0_GPIn3</t>
  </si>
  <si>
    <t>SCT0_GPIn4</t>
  </si>
  <si>
    <t>SCT0_GPIn5</t>
  </si>
  <si>
    <t>SCT0_GPIn6</t>
  </si>
  <si>
    <t>SCT0_GPIn7</t>
  </si>
  <si>
    <t>CT_C_INP0</t>
  </si>
  <si>
    <t>CT_C_INP15</t>
  </si>
  <si>
    <t>CT_S_INP6</t>
  </si>
  <si>
    <t>EZH_PIO30</t>
  </si>
  <si>
    <t>UTICK0_CAP0</t>
  </si>
  <si>
    <t>UTICK0_CAP2</t>
  </si>
  <si>
    <t>UTICK0_CAP3</t>
  </si>
  <si>
    <t>UTICK0_CAP1</t>
  </si>
  <si>
    <t>tbd</t>
  </si>
  <si>
    <t>FREQME_GPIO_A_CLK</t>
  </si>
  <si>
    <t>FREQME_GPIO_B_CLK</t>
  </si>
  <si>
    <t>JTAG_TRSTN</t>
  </si>
  <si>
    <t>USB1_PORTPWRN</t>
  </si>
  <si>
    <t>USB1_OVERCURRENTN</t>
  </si>
  <si>
    <t>XSPI0_DQS0</t>
  </si>
  <si>
    <t>PIO5_15</t>
  </si>
  <si>
    <t>PIO5_16</t>
  </si>
  <si>
    <t>PIO5_17</t>
  </si>
  <si>
    <t>PIO5_18</t>
  </si>
  <si>
    <t>TRACEDATA0</t>
  </si>
  <si>
    <t>TRACEDATA1</t>
  </si>
  <si>
    <t>TRACEDATA2</t>
  </si>
  <si>
    <t>TRACEDATA3</t>
  </si>
  <si>
    <t>SDHC0_DATA0</t>
  </si>
  <si>
    <t>SDHC0_DATA1</t>
  </si>
  <si>
    <t>SDHC0_DATA2</t>
  </si>
  <si>
    <t>SDHC0_DATA3</t>
  </si>
  <si>
    <t>SDHC0_DATA4</t>
  </si>
  <si>
    <t>SDHC0_DATA5</t>
  </si>
  <si>
    <t>SDHC0_DATA6</t>
  </si>
  <si>
    <t>SDHC0_DATA7</t>
  </si>
  <si>
    <t>SDHC1_DATA4</t>
  </si>
  <si>
    <t>SDHC1_DATA5</t>
  </si>
  <si>
    <t>SDHC1_DATA6</t>
  </si>
  <si>
    <t>SDHC1_DATA7</t>
  </si>
  <si>
    <t>SDHC1_DATA0</t>
  </si>
  <si>
    <t>SDHC1_DATA1</t>
  </si>
  <si>
    <t>SDHC1_DATA2</t>
  </si>
  <si>
    <t>SDHC1_DATA3</t>
  </si>
  <si>
    <t>BGA 361</t>
  </si>
  <si>
    <t>XSPI0_SCLK0_N</t>
  </si>
  <si>
    <t>Internal domain</t>
  </si>
  <si>
    <t>Compute VDD2</t>
  </si>
  <si>
    <t>VBAT</t>
  </si>
  <si>
    <t>Media VDD2</t>
  </si>
  <si>
    <t>Sense VDD1</t>
  </si>
  <si>
    <t>Compute VDD2 , Media VDD2</t>
  </si>
  <si>
    <t>Sense domain</t>
  </si>
  <si>
    <t>PDM_CLK</t>
  </si>
  <si>
    <t>VDD_MAIN_SNS</t>
  </si>
  <si>
    <t>VDD_SENSE_SNS</t>
  </si>
  <si>
    <t>VDD_COMP_SNS</t>
  </si>
  <si>
    <t>ADC1_INP0</t>
  </si>
  <si>
    <t>ADC1_INN0</t>
  </si>
  <si>
    <t>CMP0_INC, ADC1_INP3</t>
  </si>
  <si>
    <t>CMP0_IND, ADC1_INN3</t>
  </si>
  <si>
    <t>PIO5_12</t>
  </si>
  <si>
    <t>PIO5_13</t>
  </si>
  <si>
    <t>PIO5_14</t>
  </si>
  <si>
    <t>PIO5_19</t>
  </si>
  <si>
    <t>PIO5_20</t>
  </si>
  <si>
    <t>VDDIO_4</t>
  </si>
  <si>
    <t>VDDIO_5</t>
  </si>
  <si>
    <t>BGA 184</t>
  </si>
  <si>
    <t>WLCSP 252</t>
  </si>
  <si>
    <t>ADC0_A0</t>
  </si>
  <si>
    <t>ADC0_B0</t>
  </si>
  <si>
    <t>ADC0_A1</t>
  </si>
  <si>
    <t>ADC0_B1</t>
  </si>
  <si>
    <t>ADC0_A2</t>
  </si>
  <si>
    <t>ADC0_B2</t>
  </si>
  <si>
    <t>ADC0_A3</t>
  </si>
  <si>
    <t>ADC0_B3</t>
  </si>
  <si>
    <t>ADC0_A4, ADC1_INP1</t>
  </si>
  <si>
    <t>ADC0_B4, ADC1_INN1</t>
  </si>
  <si>
    <t>ADC0_A5, ADC1_INP2</t>
  </si>
  <si>
    <t>Data/Code Stor 2</t>
  </si>
  <si>
    <t>EUSB_DM</t>
  </si>
  <si>
    <t>EUSB_DP</t>
  </si>
  <si>
    <t>SWO</t>
  </si>
  <si>
    <t>SPI boot</t>
  </si>
  <si>
    <t>SDHC 1 boot</t>
  </si>
  <si>
    <t>XSPI1-PSRAM boot</t>
  </si>
  <si>
    <t>XSPI0-NOR Flash boot</t>
  </si>
  <si>
    <t>UART boot</t>
  </si>
  <si>
    <t>I2C slave boot</t>
  </si>
  <si>
    <t>AON</t>
  </si>
  <si>
    <t>PIO7_6</t>
  </si>
  <si>
    <t>PIO7_7</t>
  </si>
  <si>
    <t>PIO7_8</t>
  </si>
  <si>
    <t>PIO7_9</t>
  </si>
  <si>
    <t>PIO7_10</t>
  </si>
  <si>
    <t>PIO7_11</t>
  </si>
  <si>
    <t>PMIC_IRQN</t>
  </si>
  <si>
    <t>PIO7_12</t>
  </si>
  <si>
    <t>PIO7_13</t>
  </si>
  <si>
    <t>PIO7_14</t>
  </si>
  <si>
    <t>PIO7_15</t>
  </si>
  <si>
    <t>PIO7_16</t>
  </si>
  <si>
    <t>PIO7_17</t>
  </si>
  <si>
    <t>PIO7_18</t>
  </si>
  <si>
    <t>PIO7_19</t>
  </si>
  <si>
    <t>PIO7_20</t>
  </si>
  <si>
    <t>PIO7_21</t>
  </si>
  <si>
    <t>PIO7_22</t>
  </si>
  <si>
    <t>PIO7_23</t>
  </si>
  <si>
    <t>PIO7_24</t>
  </si>
  <si>
    <t>PIO7_25</t>
  </si>
  <si>
    <t>VDDIO_6</t>
  </si>
  <si>
    <t>XSPI0_SS1_N</t>
  </si>
  <si>
    <t>HMI, Haptic GPIO</t>
  </si>
  <si>
    <t>ISP boot select 1</t>
  </si>
  <si>
    <t>On all pkgs</t>
  </si>
  <si>
    <t>PMIC_I2C_SDA</t>
  </si>
  <si>
    <t>PMIC_I2C_SCL</t>
  </si>
  <si>
    <t>LPSPI0_SCK</t>
  </si>
  <si>
    <t>LPSPI1_SCK</t>
  </si>
  <si>
    <t>LPSPI1_SOUT</t>
  </si>
  <si>
    <t>LPSPI0_SIN</t>
  </si>
  <si>
    <t>LPSPI1_SIN</t>
  </si>
  <si>
    <t>LPSPI0_SOUT</t>
  </si>
  <si>
    <t>LPSPI0_PCS0</t>
  </si>
  <si>
    <t>LPSPI1_PCS0</t>
  </si>
  <si>
    <t>LPSPI0_PCS1</t>
  </si>
  <si>
    <t>LPSPI1_PCS1</t>
  </si>
  <si>
    <t>LPSPI0_PCS3</t>
  </si>
  <si>
    <t>LPSPI1_PCS3</t>
  </si>
  <si>
    <t>LPSPI0_PCS2</t>
  </si>
  <si>
    <t>LPSPI1_PCS2</t>
  </si>
  <si>
    <t>GPIO (Biosensor, PPG)</t>
  </si>
  <si>
    <t>GPIO (GSR)</t>
  </si>
  <si>
    <t>GPIO (HMI, Disp Sensor)</t>
  </si>
  <si>
    <t>GPIO (BLE/ANT GPIO)</t>
  </si>
  <si>
    <t>GPIO (NFC)</t>
  </si>
  <si>
    <t>GPIO (WiFi)</t>
  </si>
  <si>
    <t>GPIO (GPS)</t>
  </si>
  <si>
    <t>GPIO (Accel / Gyro)</t>
  </si>
  <si>
    <t>GPIO (Barometer 1)</t>
  </si>
  <si>
    <t>GPIO (Compass / Baro 3)</t>
  </si>
  <si>
    <t>GPIO (Compass)</t>
  </si>
  <si>
    <t>GPIO (Barometer 2)</t>
  </si>
  <si>
    <t xml:space="preserve"> : in "Fn" columns, added pin functions for this revision.</t>
  </si>
  <si>
    <t>SDHC 0 boot?</t>
  </si>
  <si>
    <t>ISP boot select 0 / USB debug select?</t>
  </si>
  <si>
    <t>UART (Debug)</t>
  </si>
  <si>
    <t>GPIO (AUDIO)</t>
  </si>
  <si>
    <t>I2S OUT</t>
  </si>
  <si>
    <t>HS UART (BT)</t>
  </si>
  <si>
    <t>I2C (NFC)</t>
  </si>
  <si>
    <t>GPIO (DISP)</t>
  </si>
  <si>
    <t>GPIO (PMIC)</t>
  </si>
  <si>
    <t>32kHz_CLKOUT</t>
  </si>
  <si>
    <t>GPIO (Touch)</t>
  </si>
  <si>
    <t>SPI (GPS)</t>
  </si>
  <si>
    <t>Code Execution 2 - pSRAM</t>
  </si>
  <si>
    <t>GPIO (WIFI/BT)</t>
  </si>
  <si>
    <t>SPI (Touch/Bio)</t>
  </si>
  <si>
    <t>Code Execution 1 - pSRAM/SFLASH (Bootable)</t>
  </si>
  <si>
    <t>MNAND (bootable)</t>
  </si>
  <si>
    <t>WIFI SDIO</t>
  </si>
  <si>
    <t>PMIC_CTRL0/SWCLK</t>
  </si>
  <si>
    <t>PMIC_CTRL1/SWDIO</t>
  </si>
  <si>
    <t>PMIC_CTRL2</t>
  </si>
  <si>
    <t>GPIO (Button)</t>
  </si>
  <si>
    <t>SPI Sensor 3 (1SS)</t>
  </si>
  <si>
    <t>GPIO (Sensor)</t>
  </si>
  <si>
    <t>SPI Sensor 1&amp;2 (2SS)</t>
  </si>
  <si>
    <t>GPIO (Button/Sensor)</t>
  </si>
  <si>
    <t>I2C Sensor #2</t>
  </si>
  <si>
    <t>I2C Sensor #1</t>
  </si>
  <si>
    <t>GPIO (ADC)</t>
  </si>
  <si>
    <t>ADC IN</t>
  </si>
  <si>
    <t>GPIO (MIC)</t>
  </si>
  <si>
    <t>DMIC/PDM</t>
  </si>
  <si>
    <t>LCD_DBI-D8</t>
  </si>
  <si>
    <t>LOW_FREQ_CLKOUT</t>
  </si>
  <si>
    <t>LOW_FREQ_CLKOUT_N</t>
  </si>
  <si>
    <t>ADC0_B5, ADC1_INN2</t>
  </si>
  <si>
    <t>JTAG_TD0/SWO</t>
  </si>
  <si>
    <t>y</t>
  </si>
  <si>
    <t>WLCSP ALT</t>
  </si>
  <si>
    <t>Use Case 1 (WLCSP225)</t>
  </si>
  <si>
    <t>Superset of WLCSPs</t>
  </si>
  <si>
    <t>mod_debug_out[33]</t>
  </si>
  <si>
    <t>mod_debug_out[0]</t>
  </si>
  <si>
    <t>mod_debug_out[1]</t>
  </si>
  <si>
    <t>mod_debug_out[2]</t>
  </si>
  <si>
    <t>mod_debug_out[3]</t>
  </si>
  <si>
    <t>mod_debug_out[4]</t>
  </si>
  <si>
    <t>mod_debug_out[5]</t>
  </si>
  <si>
    <t>mod_debug_out[6]</t>
  </si>
  <si>
    <t>mod_debug_out[7]</t>
  </si>
  <si>
    <t>mod_debug_out[8]</t>
  </si>
  <si>
    <t>mod_debug_out[9]</t>
  </si>
  <si>
    <t>mod_debug_out[10]</t>
  </si>
  <si>
    <t>mod_debug_out[11]</t>
  </si>
  <si>
    <t>mod_debug_out[12]</t>
  </si>
  <si>
    <t>mod_debug_out[13]</t>
  </si>
  <si>
    <t>mod_debug_out[14]</t>
  </si>
  <si>
    <t>mod_debug_out[15]</t>
  </si>
  <si>
    <t>mod_debug_out[16]</t>
  </si>
  <si>
    <t>mod_debug_out[17]</t>
  </si>
  <si>
    <t>mod_debug_out[18]</t>
  </si>
  <si>
    <t>mod_debug_out[19]</t>
  </si>
  <si>
    <t>mod_debug_out[20]</t>
  </si>
  <si>
    <t>mod_debug_out[21]</t>
  </si>
  <si>
    <t>mod_debug_out[22]</t>
  </si>
  <si>
    <t>mod_debug_out[23]</t>
  </si>
  <si>
    <t>mod_debug_out[24]</t>
  </si>
  <si>
    <t>mod_debug_out[25]</t>
  </si>
  <si>
    <t>mod_debug_out[26]</t>
  </si>
  <si>
    <t>mod_debug_out[27]</t>
  </si>
  <si>
    <t>mod_debug_out[28]</t>
  </si>
  <si>
    <t>mod_debug_out[29]</t>
  </si>
  <si>
    <t>mod_debug_out[30]</t>
  </si>
  <si>
    <t>mod_debug_out[31]</t>
  </si>
  <si>
    <t>mod_debug_out[32]</t>
  </si>
  <si>
    <t>Sense Vdd1</t>
  </si>
  <si>
    <t>VDDIO_4, 5, 6</t>
  </si>
  <si>
    <t>updated</t>
  </si>
  <si>
    <t>n</t>
  </si>
  <si>
    <t>VREFL_ANA</t>
  </si>
  <si>
    <t>VREFH_ANA18</t>
  </si>
  <si>
    <t>VREF_LDO</t>
  </si>
  <si>
    <t>VDDN_LDO2</t>
  </si>
  <si>
    <t>VDD2_LDO_OUT</t>
  </si>
  <si>
    <t>VDD1_SCPC_OUT</t>
  </si>
  <si>
    <t>VDD2_SCPC_OUT</t>
  </si>
  <si>
    <t>VDD1_LDO_OUT</t>
  </si>
  <si>
    <t>VDDN_LDO1</t>
  </si>
  <si>
    <t>VDD1V1_MIPI_DSI_UNSW</t>
  </si>
  <si>
    <t>VDD1V8_MIPI_DSI</t>
  </si>
  <si>
    <t>VDD1V1_MIPI_DSI</t>
  </si>
  <si>
    <t>VDD3V3_USB0</t>
  </si>
  <si>
    <t>VDD1V8_USB_PLL</t>
  </si>
  <si>
    <t>VDD1V1_USB</t>
  </si>
  <si>
    <t>VDD1V8_PLL</t>
  </si>
  <si>
    <t>VDD1V8_FUSE</t>
  </si>
  <si>
    <t>VDD1V8_IOREF</t>
  </si>
  <si>
    <t>VDDA_1V8</t>
  </si>
  <si>
    <t>VDD1V8_USB</t>
  </si>
  <si>
    <t>Alt252</t>
  </si>
  <si>
    <t>RT700 Proposed Pin Names</t>
  </si>
  <si>
    <t>updated 10/18/22</t>
  </si>
  <si>
    <t>VDD1V2_EUSB</t>
  </si>
  <si>
    <t>FOWLP</t>
  </si>
  <si>
    <t>VSS</t>
  </si>
  <si>
    <t>XTALIN32KHZ</t>
  </si>
  <si>
    <t>XTALOUT32KHZ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</si>
  <si>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</si>
  <si>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</si>
  <si>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</si>
  <si>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</si>
  <si>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</si>
  <si>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</si>
  <si>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</si>
  <si>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</si>
  <si>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</si>
  <si>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</si>
  <si>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</si>
  <si>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</si>
  <si>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</si>
  <si>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VDD1V8_MIPI</t>
  </si>
  <si>
    <t>VDD1V1_MIPI_CAP</t>
  </si>
  <si>
    <t>USB0_VBUS_DETECT</t>
  </si>
  <si>
    <t>VDD3V3_USB</t>
  </si>
  <si>
    <t>P</t>
  </si>
  <si>
    <t>XTALINSYS</t>
  </si>
  <si>
    <t>USB0_DM</t>
  </si>
  <si>
    <t>R</t>
  </si>
  <si>
    <t>XTALOUTSYS</t>
  </si>
  <si>
    <t>USB0_DP</t>
  </si>
  <si>
    <t>T</t>
  </si>
  <si>
    <t>VSS_EUSB</t>
  </si>
  <si>
    <t>VSS_MIPI_DSI</t>
  </si>
  <si>
    <t>ISP boot select 0</t>
  </si>
  <si>
    <t>FOWLP 324</t>
  </si>
  <si>
    <t>WLCSP 256</t>
  </si>
  <si>
    <t>Use case (BGA184)</t>
  </si>
  <si>
    <t>Use Case 2 (WLCSP)</t>
  </si>
  <si>
    <t>Use Case 1 (WLCSP)</t>
  </si>
  <si>
    <t>: Power</t>
  </si>
  <si>
    <t/>
  </si>
  <si>
    <t>VDD1</t>
  </si>
  <si>
    <t>V</t>
  </si>
  <si>
    <t>U</t>
  </si>
  <si>
    <t>VSSA_0</t>
  </si>
  <si>
    <t>VDDIO_0_0</t>
  </si>
  <si>
    <t>VDDIO_0_3</t>
  </si>
  <si>
    <t>VDDIO_0_1</t>
  </si>
  <si>
    <t>VSSA_1</t>
  </si>
  <si>
    <t>VDDIO_0_2</t>
  </si>
  <si>
    <t>VDDIO_0_4</t>
  </si>
  <si>
    <t>VDD2_0</t>
  </si>
  <si>
    <t>VDD2_4</t>
  </si>
  <si>
    <t>VDD2_1</t>
  </si>
  <si>
    <t>VDD2_2</t>
  </si>
  <si>
    <t>VDD2_3</t>
  </si>
  <si>
    <t>VDDN_0</t>
  </si>
  <si>
    <t>VDDN_1</t>
  </si>
  <si>
    <t>VDD1V8_EUSB</t>
  </si>
  <si>
    <t>VCC18A</t>
  </si>
  <si>
    <t>VDD1V8_1</t>
  </si>
  <si>
    <t>VDD2</t>
  </si>
  <si>
    <t>VDD1V8_0</t>
  </si>
  <si>
    <t>W</t>
  </si>
  <si>
    <t>Y</t>
  </si>
  <si>
    <t>AA</t>
  </si>
  <si>
    <t>AB</t>
  </si>
  <si>
    <t>AC</t>
  </si>
  <si>
    <t>AD</t>
  </si>
  <si>
    <t>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</si>
</sst>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6" x14ac:knownFonts="1">
    <font>
      <sz val="10"/>
      <name val="Arial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9"/>
      <color rgb="FFFF0000"/>
      <name val="Arial"/>
      <family val="2"/>
    </font>
    <font>
      <b/>
      <i/>
      <sz val="9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i/>
      <sz val="9"/>
      <color theme="0" tint="-0.34998626667073579"/>
      <name val="Arial"/>
      <family val="2"/>
    </font>
    <font>
      <b/>
      <sz val="9"/>
      <color theme="0" tint="-4.9989318521683403E-2"/>
      <name val="Arial"/>
      <family val="2"/>
    </font>
    <font>
      <i/>
      <sz val="9"/>
      <name val="Arial"/>
      <family val="2"/>
    </font>
    <font>
      <sz val="9"/>
      <color rgb="FF339966"/>
      <name val="Arial"/>
      <family val="2"/>
    </font>
    <font>
      <i/>
      <sz val="9"/>
      <color theme="1"/>
      <name val="Arial"/>
      <family val="2"/>
    </font>
    <font>
      <sz val="9"/>
      <color theme="1" tint="0.34998626667073579"/>
      <name val="Arial"/>
      <family val="2"/>
    </font>
    <font>
      <sz val="9"/>
      <color rgb="FFFF0000"/>
      <name val="Arial"/>
      <family val="2"/>
    </font>
    <font>
      <i/>
      <sz val="9"/>
      <color rgb="FF0070C0"/>
      <name val="Arial"/>
      <family val="2"/>
    </font>
    <font>
      <sz val="8"/>
      <color theme="1"/>
      <name val="Arial Narrow"/>
      <family val="2"/>
    </font>
    <font>
      <sz val="9"/>
      <color theme="9" tint="-0.499984740745262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2"/>
      <name val="Arial"/>
      <family val="2"/>
    </font>
    <font>
      <sz val="9"/>
      <color rgb="FFFF0000"/>
      <name val="Arial Narrow"/>
      <family val="2"/>
    </font>
    <font>
      <b/>
      <u/>
      <sz val="9"/>
      <name val="Arial"/>
      <family val="2"/>
    </font>
    <font>
      <sz val="9"/>
      <color theme="1"/>
      <name val="Arial Narrow"/>
      <family val="2"/>
    </font>
    <font>
      <b/>
      <i/>
      <sz val="10"/>
      <color theme="0" tint="-0.34998626667073579"/>
      <name val="Arial"/>
      <family val="2"/>
    </font>
    <font>
      <b/>
      <sz val="10"/>
      <name val="Arial Narrow"/>
      <family val="2"/>
    </font>
    <font>
      <b/>
      <sz val="9"/>
      <color theme="0" tint="-4.9989318521683403E-2"/>
      <name val="Arial Narrow"/>
      <family val="2"/>
    </font>
    <font>
      <b/>
      <sz val="9"/>
      <color theme="0" tint="-0.34998626667073579"/>
      <name val="Arial"/>
      <family val="2"/>
    </font>
    <font>
      <sz val="9"/>
      <color theme="9" tint="-0.249977111117893"/>
      <name val="Arial"/>
      <family val="2"/>
    </font>
    <font>
      <b/>
      <sz val="9"/>
      <color theme="0" tint="-0.499984740745262"/>
      <name val="Arial Narrow"/>
      <family val="2"/>
    </font>
    <font>
      <sz val="9"/>
      <color theme="0" tint="-0.499984740745262"/>
      <name val="Arial"/>
      <family val="2"/>
    </font>
    <font>
      <sz val="10"/>
      <color rgb="FF1F4E79"/>
      <name val="Arial Narrow"/>
      <family val="2"/>
    </font>
    <font>
      <b/>
      <sz val="10"/>
      <color rgb="FF1F4E79"/>
      <name val="Arial Narrow"/>
      <family val="2"/>
    </font>
    <font>
      <i/>
      <sz val="9"/>
      <color theme="5" tint="0.39997558519241921"/>
      <name val="Arial"/>
      <family val="2"/>
    </font>
    <font>
      <i/>
      <sz val="10"/>
      <name val="Arial Narrow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rgb="FFFFFF00"/>
      <name val="Arial"/>
      <family val="2"/>
    </font>
    <font>
      <sz val="8"/>
      <color theme="1"/>
      <name val="Calibri"/>
      <family val="2"/>
    </font>
    <font>
      <u/>
      <sz val="10"/>
      <color theme="10"/>
      <name val="Arial"/>
      <family val="2"/>
    </font>
    <font>
      <sz val="9"/>
      <name val="宋体"/>
      <family val="3"/>
      <charset val="134"/>
    </font>
  </fonts>
  <fills count="4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4CCC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EEC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/>
      <top style="hair">
        <color theme="0" tint="-0.499984740745262"/>
      </top>
      <bottom/>
      <diagonal/>
    </border>
    <border>
      <left/>
      <right/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indexed="64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indexed="64"/>
      </left>
      <right/>
      <top style="hair">
        <color theme="0" tint="-0.499984740745262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indexed="64"/>
      </left>
      <right style="hair">
        <color theme="0" tint="-0.499984740745262"/>
      </right>
      <top style="medium">
        <color indexed="64"/>
      </top>
      <bottom/>
      <diagonal/>
    </border>
    <border>
      <left style="thin">
        <color indexed="64"/>
      </left>
      <right style="hair">
        <color theme="0" tint="-0.499984740745262"/>
      </right>
      <top/>
      <bottom style="hair">
        <color indexed="64"/>
      </bottom>
      <diagonal/>
    </border>
    <border>
      <left/>
      <right style="hair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hair">
        <color theme="0" tint="-0.499984740745262"/>
      </right>
      <top style="hair">
        <color indexed="64"/>
      </top>
      <bottom style="medium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indexed="64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hair">
        <color theme="0" tint="-0.499984740745262"/>
      </right>
      <top style="medium">
        <color auto="1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medium">
        <color auto="1"/>
      </top>
      <bottom style="hair">
        <color theme="0" tint="-0.499984740745262"/>
      </bottom>
      <diagonal/>
    </border>
    <border>
      <left style="hair">
        <color indexed="64"/>
      </left>
      <right/>
      <top style="medium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auto="1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hair">
        <color auto="1"/>
      </right>
      <top style="medium">
        <color auto="1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</borders>
  <cellStyleXfs count="20">
    <xf numFmtId="0" fontId="0" fillId="0" borderId="0"/>
    <xf numFmtId="0" fontId="13" fillId="0" borderId="0"/>
    <xf numFmtId="0" fontId="14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0" fillId="0" borderId="0"/>
    <xf numFmtId="0" fontId="4" fillId="0" borderId="0"/>
    <xf numFmtId="0" fontId="3" fillId="0" borderId="0"/>
    <xf numFmtId="0" fontId="2" fillId="0" borderId="0"/>
    <xf numFmtId="0" fontId="1" fillId="0" borderId="0"/>
    <xf numFmtId="9" fontId="50" fillId="0" borderId="0" applyFill="0" applyBorder="0" applyAlignment="0" applyProtection="0"/>
    <xf numFmtId="0" fontId="54" fillId="0" borderId="0" applyNumberFormat="0" applyFill="0" applyBorder="0" applyAlignment="0" applyProtection="0"/>
  </cellStyleXfs>
  <cellXfs count="398">
    <xf numFmtId="0" fontId="0" fillId="0" borderId="0" xfId="0"/>
    <xf numFmtId="0" fontId="12" fillId="0" borderId="14" xfId="1" applyFont="1" applyBorder="1" applyAlignment="1">
      <alignment vertical="center"/>
    </xf>
    <xf numFmtId="0" fontId="13" fillId="0" borderId="0" xfId="1" applyAlignment="1">
      <alignment horizontal="left" vertical="center"/>
    </xf>
    <xf numFmtId="0" fontId="13" fillId="0" borderId="0" xfId="1" applyAlignment="1">
      <alignment vertical="center"/>
    </xf>
    <xf numFmtId="0" fontId="13" fillId="0" borderId="0" xfId="1" applyAlignment="1">
      <alignment horizontal="center" vertical="center"/>
    </xf>
    <xf numFmtId="0" fontId="11" fillId="0" borderId="29" xfId="1" applyFont="1" applyFill="1" applyBorder="1" applyAlignment="1">
      <alignment horizontal="center" vertical="center"/>
    </xf>
    <xf numFmtId="0" fontId="11" fillId="0" borderId="29" xfId="1" applyFont="1" applyFill="1" applyBorder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5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1" fillId="10" borderId="5" xfId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11" fillId="0" borderId="29" xfId="1" applyFont="1" applyBorder="1" applyAlignment="1">
      <alignment horizontal="left" vertical="center"/>
    </xf>
    <xf numFmtId="0" fontId="11" fillId="0" borderId="28" xfId="1" applyFont="1" applyFill="1" applyBorder="1" applyAlignment="1">
      <alignment horizontal="center" vertical="center"/>
    </xf>
    <xf numFmtId="0" fontId="11" fillId="17" borderId="29" xfId="1" applyFont="1" applyFill="1" applyBorder="1" applyAlignment="1">
      <alignment horizontal="left" vertical="center"/>
    </xf>
    <xf numFmtId="0" fontId="11" fillId="20" borderId="29" xfId="1" applyFont="1" applyFill="1" applyBorder="1" applyAlignment="1">
      <alignment horizontal="left" vertical="center"/>
    </xf>
    <xf numFmtId="0" fontId="11" fillId="10" borderId="16" xfId="1" applyFont="1" applyFill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0" fontId="13" fillId="0" borderId="0" xfId="1" applyFont="1" applyFill="1" applyAlignment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0" fontId="12" fillId="14" borderId="4" xfId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1" fillId="0" borderId="8" xfId="1" applyFont="1" applyBorder="1" applyAlignment="1">
      <alignment vertical="center"/>
    </xf>
    <xf numFmtId="0" fontId="33" fillId="0" borderId="32" xfId="1" applyFont="1" applyFill="1" applyBorder="1" applyAlignment="1">
      <alignment horizontal="left" vertical="center"/>
    </xf>
    <xf numFmtId="0" fontId="33" fillId="0" borderId="29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quotePrefix="1" applyFont="1" applyFill="1" applyBorder="1" applyAlignment="1">
      <alignment horizontal="left" vertical="center"/>
    </xf>
    <xf numFmtId="0" fontId="12" fillId="14" borderId="3" xfId="1" applyFont="1" applyFill="1" applyBorder="1" applyAlignment="1">
      <alignment horizontal="left" vertical="center" wrapText="1"/>
    </xf>
    <xf numFmtId="0" fontId="18" fillId="14" borderId="9" xfId="1" applyFont="1" applyFill="1" applyBorder="1" applyAlignment="1">
      <alignment horizontal="left" vertical="center" wrapText="1"/>
    </xf>
    <xf numFmtId="0" fontId="12" fillId="14" borderId="9" xfId="1" quotePrefix="1" applyFont="1" applyFill="1" applyBorder="1" applyAlignment="1">
      <alignment horizontal="left" vertical="center" wrapText="1"/>
    </xf>
    <xf numFmtId="0" fontId="12" fillId="14" borderId="11" xfId="1" applyFont="1" applyFill="1" applyBorder="1" applyAlignment="1">
      <alignment horizontal="left" vertical="center" wrapText="1"/>
    </xf>
    <xf numFmtId="0" fontId="12" fillId="14" borderId="2" xfId="1" applyFont="1" applyFill="1" applyBorder="1" applyAlignment="1">
      <alignment horizontal="left" vertical="center" wrapText="1"/>
    </xf>
    <xf numFmtId="0" fontId="11" fillId="12" borderId="8" xfId="1" applyFont="1" applyFill="1" applyBorder="1" applyAlignment="1">
      <alignment horizontal="left" vertical="center"/>
    </xf>
    <xf numFmtId="0" fontId="11" fillId="0" borderId="8" xfId="1" applyFont="1" applyFill="1" applyBorder="1" applyAlignment="1">
      <alignment horizontal="left" vertical="center"/>
    </xf>
    <xf numFmtId="0" fontId="26" fillId="0" borderId="8" xfId="1" applyFont="1" applyFill="1" applyBorder="1" applyAlignment="1">
      <alignment horizontal="left" vertical="center"/>
    </xf>
    <xf numFmtId="0" fontId="11" fillId="0" borderId="10" xfId="1" applyFont="1" applyFill="1" applyBorder="1" applyAlignment="1">
      <alignment horizontal="left" vertical="center"/>
    </xf>
    <xf numFmtId="0" fontId="12" fillId="0" borderId="35" xfId="1" applyFont="1" applyFill="1" applyBorder="1" applyAlignment="1">
      <alignment horizontal="left" vertical="center"/>
    </xf>
    <xf numFmtId="0" fontId="20" fillId="0" borderId="8" xfId="1" applyFont="1" applyFill="1" applyBorder="1" applyAlignment="1">
      <alignment horizontal="left" vertical="center"/>
    </xf>
    <xf numFmtId="0" fontId="21" fillId="0" borderId="7" xfId="1" applyFont="1" applyBorder="1" applyAlignment="1">
      <alignment horizontal="left" vertical="center"/>
    </xf>
    <xf numFmtId="0" fontId="27" fillId="0" borderId="8" xfId="1" applyFont="1" applyFill="1" applyBorder="1" applyAlignment="1">
      <alignment horizontal="left" vertical="center"/>
    </xf>
    <xf numFmtId="0" fontId="11" fillId="18" borderId="8" xfId="1" applyFont="1" applyFill="1" applyBorder="1" applyAlignment="1">
      <alignment horizontal="left" vertical="center"/>
    </xf>
    <xf numFmtId="0" fontId="28" fillId="0" borderId="8" xfId="1" applyFont="1" applyFill="1" applyBorder="1" applyAlignment="1">
      <alignment horizontal="left" vertical="center"/>
    </xf>
    <xf numFmtId="0" fontId="21" fillId="0" borderId="7" xfId="1" applyFont="1" applyFill="1" applyBorder="1" applyAlignment="1">
      <alignment horizontal="left" vertical="center"/>
    </xf>
    <xf numFmtId="0" fontId="21" fillId="0" borderId="7" xfId="1" quotePrefix="1" applyFont="1" applyFill="1" applyBorder="1" applyAlignment="1">
      <alignment horizontal="left" vertical="center"/>
    </xf>
    <xf numFmtId="0" fontId="11" fillId="16" borderId="10" xfId="1" applyFont="1" applyFill="1" applyBorder="1" applyAlignment="1">
      <alignment horizontal="left" vertical="center"/>
    </xf>
    <xf numFmtId="0" fontId="20" fillId="0" borderId="8" xfId="3" applyFont="1" applyFill="1" applyBorder="1" applyAlignment="1">
      <alignment horizontal="left" vertical="center"/>
    </xf>
    <xf numFmtId="0" fontId="21" fillId="0" borderId="6" xfId="1" applyFont="1" applyFill="1" applyBorder="1" applyAlignment="1">
      <alignment horizontal="left" vertical="center"/>
    </xf>
    <xf numFmtId="0" fontId="21" fillId="0" borderId="6" xfId="1" applyFont="1" applyBorder="1" applyAlignment="1">
      <alignment horizontal="left" vertical="center"/>
    </xf>
    <xf numFmtId="0" fontId="30" fillId="0" borderId="8" xfId="1" applyFont="1" applyFill="1" applyBorder="1" applyAlignment="1">
      <alignment horizontal="left" vertical="center"/>
    </xf>
    <xf numFmtId="0" fontId="21" fillId="9" borderId="7" xfId="1" applyFont="1" applyFill="1" applyBorder="1" applyAlignment="1">
      <alignment horizontal="left" vertical="center"/>
    </xf>
    <xf numFmtId="0" fontId="25" fillId="0" borderId="8" xfId="1" applyFont="1" applyFill="1" applyBorder="1" applyAlignment="1">
      <alignment horizontal="left" vertical="center"/>
    </xf>
    <xf numFmtId="0" fontId="11" fillId="0" borderId="18" xfId="1" applyFont="1" applyFill="1" applyBorder="1" applyAlignment="1">
      <alignment horizontal="left" vertical="center"/>
    </xf>
    <xf numFmtId="0" fontId="20" fillId="0" borderId="18" xfId="3" applyFont="1" applyFill="1" applyBorder="1" applyAlignment="1">
      <alignment horizontal="left" vertical="center"/>
    </xf>
    <xf numFmtId="0" fontId="11" fillId="0" borderId="20" xfId="1" applyFont="1" applyFill="1" applyBorder="1" applyAlignment="1">
      <alignment horizontal="left" vertical="center"/>
    </xf>
    <xf numFmtId="0" fontId="21" fillId="0" borderId="19" xfId="1" applyFont="1" applyBorder="1" applyAlignment="1">
      <alignment horizontal="left" vertical="center"/>
    </xf>
    <xf numFmtId="0" fontId="11" fillId="0" borderId="28" xfId="1" applyFont="1" applyFill="1" applyBorder="1" applyAlignment="1">
      <alignment horizontal="left" vertical="center"/>
    </xf>
    <xf numFmtId="0" fontId="20" fillId="0" borderId="12" xfId="3" applyFont="1" applyFill="1" applyBorder="1" applyAlignment="1">
      <alignment horizontal="left" vertical="center"/>
    </xf>
    <xf numFmtId="0" fontId="11" fillId="0" borderId="12" xfId="1" applyFont="1" applyFill="1" applyBorder="1" applyAlignment="1">
      <alignment horizontal="left" vertical="center"/>
    </xf>
    <xf numFmtId="0" fontId="20" fillId="0" borderId="12" xfId="1" applyFont="1" applyFill="1" applyBorder="1" applyAlignment="1">
      <alignment horizontal="left" vertical="center"/>
    </xf>
    <xf numFmtId="0" fontId="11" fillId="0" borderId="13" xfId="1" applyFont="1" applyFill="1" applyBorder="1" applyAlignment="1">
      <alignment horizontal="left" vertical="center"/>
    </xf>
    <xf numFmtId="0" fontId="23" fillId="0" borderId="23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20" fillId="0" borderId="14" xfId="3" applyFont="1" applyFill="1" applyBorder="1" applyAlignment="1">
      <alignment horizontal="left" vertical="center"/>
    </xf>
    <xf numFmtId="0" fontId="20" fillId="0" borderId="14" xfId="1" applyFont="1" applyFill="1" applyBorder="1" applyAlignment="1">
      <alignment horizontal="left" vertical="center"/>
    </xf>
    <xf numFmtId="0" fontId="11" fillId="0" borderId="15" xfId="1" applyFont="1" applyFill="1" applyBorder="1" applyAlignment="1">
      <alignment horizontal="left" vertical="center"/>
    </xf>
    <xf numFmtId="0" fontId="31" fillId="0" borderId="14" xfId="3" applyFont="1" applyBorder="1" applyAlignment="1">
      <alignment horizontal="left" vertical="center"/>
    </xf>
    <xf numFmtId="0" fontId="24" fillId="0" borderId="25" xfId="1" applyFont="1" applyFill="1" applyBorder="1" applyAlignment="1">
      <alignment horizontal="left" vertical="center"/>
    </xf>
    <xf numFmtId="0" fontId="32" fillId="0" borderId="8" xfId="3" applyFont="1" applyBorder="1" applyAlignment="1">
      <alignment horizontal="left" vertical="center"/>
    </xf>
    <xf numFmtId="0" fontId="11" fillId="0" borderId="0" xfId="1" quotePrefix="1" applyFont="1" applyAlignment="1">
      <alignment horizontal="left" vertical="center"/>
    </xf>
    <xf numFmtId="0" fontId="34" fillId="14" borderId="4" xfId="1" applyFont="1" applyFill="1" applyBorder="1" applyAlignment="1">
      <alignment horizontal="left" vertical="center" wrapText="1"/>
    </xf>
    <xf numFmtId="0" fontId="12" fillId="0" borderId="21" xfId="1" applyFont="1" applyBorder="1" applyAlignment="1">
      <alignment vertical="center"/>
    </xf>
    <xf numFmtId="0" fontId="23" fillId="0" borderId="21" xfId="1" applyFont="1" applyFill="1" applyBorder="1" applyAlignment="1">
      <alignment horizontal="left" vertical="center"/>
    </xf>
    <xf numFmtId="0" fontId="11" fillId="0" borderId="21" xfId="1" applyFont="1" applyFill="1" applyBorder="1" applyAlignment="1">
      <alignment horizontal="left" vertical="center"/>
    </xf>
    <xf numFmtId="0" fontId="20" fillId="0" borderId="21" xfId="3" applyFont="1" applyFill="1" applyBorder="1" applyAlignment="1">
      <alignment horizontal="left" vertical="center"/>
    </xf>
    <xf numFmtId="0" fontId="20" fillId="0" borderId="21" xfId="1" applyFont="1" applyFill="1" applyBorder="1" applyAlignment="1">
      <alignment horizontal="left" vertical="center"/>
    </xf>
    <xf numFmtId="0" fontId="20" fillId="0" borderId="21" xfId="3" applyFont="1" applyBorder="1" applyAlignment="1">
      <alignment horizontal="left" vertical="center"/>
    </xf>
    <xf numFmtId="0" fontId="31" fillId="0" borderId="21" xfId="3" applyFont="1" applyBorder="1" applyAlignment="1">
      <alignment horizontal="left" vertical="center"/>
    </xf>
    <xf numFmtId="0" fontId="11" fillId="10" borderId="30" xfId="1" applyFont="1" applyFill="1" applyBorder="1" applyAlignment="1">
      <alignment horizontal="center" vertical="center"/>
    </xf>
    <xf numFmtId="0" fontId="11" fillId="0" borderId="0" xfId="1" applyFont="1" applyBorder="1" applyAlignment="1">
      <alignment vertical="center"/>
    </xf>
    <xf numFmtId="0" fontId="35" fillId="0" borderId="33" xfId="1" applyFont="1" applyBorder="1" applyAlignment="1">
      <alignment vertical="center"/>
    </xf>
    <xf numFmtId="0" fontId="12" fillId="0" borderId="33" xfId="1" applyFont="1" applyBorder="1" applyAlignment="1">
      <alignment vertical="center"/>
    </xf>
    <xf numFmtId="0" fontId="31" fillId="0" borderId="33" xfId="3" applyFont="1" applyBorder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1" fillId="24" borderId="29" xfId="1" applyFont="1" applyFill="1" applyBorder="1" applyAlignment="1">
      <alignment horizontal="left" vertical="center"/>
    </xf>
    <xf numFmtId="0" fontId="21" fillId="0" borderId="31" xfId="1" applyFont="1" applyBorder="1" applyAlignment="1">
      <alignment horizontal="left" vertical="center"/>
    </xf>
    <xf numFmtId="0" fontId="11" fillId="15" borderId="8" xfId="1" applyFont="1" applyFill="1" applyBorder="1" applyAlignment="1">
      <alignment horizontal="left" vertical="center"/>
    </xf>
    <xf numFmtId="0" fontId="12" fillId="0" borderId="38" xfId="1" applyFont="1" applyFill="1" applyBorder="1" applyAlignment="1">
      <alignment horizontal="left" vertical="center"/>
    </xf>
    <xf numFmtId="0" fontId="21" fillId="0" borderId="17" xfId="1" applyFont="1" applyBorder="1" applyAlignment="1">
      <alignment horizontal="left" vertical="center"/>
    </xf>
    <xf numFmtId="0" fontId="11" fillId="21" borderId="8" xfId="1" applyFont="1" applyFill="1" applyBorder="1" applyAlignment="1">
      <alignment horizontal="left" vertical="center"/>
    </xf>
    <xf numFmtId="0" fontId="11" fillId="9" borderId="8" xfId="1" applyFont="1" applyFill="1" applyBorder="1" applyAlignment="1">
      <alignment horizontal="left" vertical="center"/>
    </xf>
    <xf numFmtId="0" fontId="11" fillId="0" borderId="8" xfId="3" applyFont="1" applyFill="1" applyBorder="1" applyAlignment="1">
      <alignment horizontal="left" vertical="center"/>
    </xf>
    <xf numFmtId="0" fontId="11" fillId="0" borderId="18" xfId="3" applyFont="1" applyFill="1" applyBorder="1" applyAlignment="1">
      <alignment horizontal="left" vertical="center"/>
    </xf>
    <xf numFmtId="0" fontId="11" fillId="0" borderId="14" xfId="3" applyFont="1" applyFill="1" applyBorder="1" applyAlignment="1">
      <alignment horizontal="left" vertical="center"/>
    </xf>
    <xf numFmtId="0" fontId="11" fillId="0" borderId="21" xfId="3" applyFont="1" applyFill="1" applyBorder="1" applyAlignment="1">
      <alignment horizontal="left" vertical="center"/>
    </xf>
    <xf numFmtId="0" fontId="11" fillId="22" borderId="8" xfId="1" applyFont="1" applyFill="1" applyBorder="1" applyAlignment="1">
      <alignment horizontal="left" vertical="center"/>
    </xf>
    <xf numFmtId="0" fontId="11" fillId="11" borderId="8" xfId="1" applyFont="1" applyFill="1" applyBorder="1" applyAlignment="1">
      <alignment vertical="center"/>
    </xf>
    <xf numFmtId="0" fontId="21" fillId="0" borderId="39" xfId="1" applyFont="1" applyBorder="1" applyAlignment="1">
      <alignment horizontal="left" vertical="center"/>
    </xf>
    <xf numFmtId="0" fontId="11" fillId="25" borderId="34" xfId="1" applyFont="1" applyFill="1" applyBorder="1" applyAlignment="1">
      <alignment vertical="center"/>
    </xf>
    <xf numFmtId="0" fontId="11" fillId="8" borderId="12" xfId="1" applyFont="1" applyFill="1" applyBorder="1" applyAlignment="1">
      <alignment vertical="center"/>
    </xf>
    <xf numFmtId="0" fontId="11" fillId="8" borderId="8" xfId="1" applyFont="1" applyFill="1" applyBorder="1" applyAlignment="1">
      <alignment vertical="center"/>
    </xf>
    <xf numFmtId="0" fontId="11" fillId="6" borderId="8" xfId="1" applyFont="1" applyFill="1" applyBorder="1" applyAlignment="1">
      <alignment horizontal="left" vertical="center"/>
    </xf>
    <xf numFmtId="0" fontId="11" fillId="5" borderId="8" xfId="1" applyFont="1" applyFill="1" applyBorder="1" applyAlignment="1">
      <alignment horizontal="left" vertical="center"/>
    </xf>
    <xf numFmtId="0" fontId="33" fillId="0" borderId="29" xfId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/>
    </xf>
    <xf numFmtId="0" fontId="11" fillId="0" borderId="22" xfId="1" applyFont="1" applyFill="1" applyBorder="1" applyAlignment="1">
      <alignment horizontal="center" vertical="center"/>
    </xf>
    <xf numFmtId="0" fontId="33" fillId="0" borderId="29" xfId="1" applyFont="1" applyBorder="1" applyAlignment="1">
      <alignment horizontal="left" vertical="center"/>
    </xf>
    <xf numFmtId="0" fontId="33" fillId="0" borderId="22" xfId="1" applyFont="1" applyFill="1" applyBorder="1" applyAlignment="1">
      <alignment horizontal="left" vertical="center"/>
    </xf>
    <xf numFmtId="0" fontId="11" fillId="13" borderId="8" xfId="1" applyFont="1" applyFill="1" applyBorder="1" applyAlignment="1">
      <alignment horizontal="left" vertical="center"/>
    </xf>
    <xf numFmtId="0" fontId="20" fillId="0" borderId="33" xfId="3" applyFont="1" applyFill="1" applyBorder="1" applyAlignment="1">
      <alignment horizontal="left" vertical="center"/>
    </xf>
    <xf numFmtId="0" fontId="20" fillId="0" borderId="33" xfId="1" applyFont="1" applyFill="1" applyBorder="1" applyAlignment="1">
      <alignment horizontal="left" vertical="center"/>
    </xf>
    <xf numFmtId="0" fontId="20" fillId="0" borderId="33" xfId="3" applyFont="1" applyBorder="1" applyAlignment="1">
      <alignment horizontal="left" vertical="center"/>
    </xf>
    <xf numFmtId="0" fontId="11" fillId="10" borderId="33" xfId="1" applyFont="1" applyFill="1" applyBorder="1" applyAlignment="1">
      <alignment horizontal="center" vertical="center"/>
    </xf>
    <xf numFmtId="0" fontId="11" fillId="0" borderId="0" xfId="1" applyFont="1" applyBorder="1" applyAlignment="1">
      <alignment horizontal="left" vertical="center"/>
    </xf>
    <xf numFmtId="0" fontId="21" fillId="0" borderId="0" xfId="1" applyFont="1" applyBorder="1" applyAlignment="1">
      <alignment horizontal="left" vertical="center"/>
    </xf>
    <xf numFmtId="0" fontId="11" fillId="10" borderId="0" xfId="1" applyFont="1" applyFill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20" fillId="0" borderId="0" xfId="1" applyFont="1" applyFill="1" applyBorder="1" applyAlignment="1">
      <alignment horizontal="left" vertical="center"/>
    </xf>
    <xf numFmtId="0" fontId="21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left" vertical="center"/>
    </xf>
    <xf numFmtId="0" fontId="11" fillId="7" borderId="0" xfId="1" applyFont="1" applyFill="1" applyAlignment="1">
      <alignment vertical="center"/>
    </xf>
    <xf numFmtId="0" fontId="33" fillId="12" borderId="0" xfId="1" quotePrefix="1" applyFont="1" applyFill="1" applyBorder="1" applyAlignment="1">
      <alignment horizontal="left" vertical="center"/>
    </xf>
    <xf numFmtId="0" fontId="33" fillId="16" borderId="0" xfId="1" quotePrefix="1" applyFont="1" applyFill="1" applyBorder="1" applyAlignment="1">
      <alignment horizontal="left" vertical="center"/>
    </xf>
    <xf numFmtId="0" fontId="33" fillId="24" borderId="0" xfId="1" quotePrefix="1" applyFont="1" applyFill="1" applyBorder="1" applyAlignment="1">
      <alignment horizontal="left" vertical="center"/>
    </xf>
    <xf numFmtId="0" fontId="34" fillId="0" borderId="0" xfId="1" quotePrefix="1" applyFont="1" applyFill="1" applyBorder="1" applyAlignment="1">
      <alignment horizontal="left" vertical="center"/>
    </xf>
    <xf numFmtId="0" fontId="34" fillId="0" borderId="0" xfId="1" applyFont="1" applyAlignment="1">
      <alignment horizontal="left" vertical="center"/>
    </xf>
    <xf numFmtId="0" fontId="33" fillId="0" borderId="0" xfId="1" applyFont="1" applyAlignment="1">
      <alignment horizontal="left" vertical="center"/>
    </xf>
    <xf numFmtId="0" fontId="11" fillId="0" borderId="8" xfId="1" applyFont="1" applyBorder="1" applyAlignment="1">
      <alignment horizontal="left" vertical="center"/>
    </xf>
    <xf numFmtId="0" fontId="17" fillId="0" borderId="8" xfId="1" applyFont="1" applyFill="1" applyBorder="1" applyAlignment="1">
      <alignment horizontal="center" vertical="center"/>
    </xf>
    <xf numFmtId="0" fontId="38" fillId="0" borderId="12" xfId="3" applyFont="1" applyFill="1" applyBorder="1" applyAlignment="1">
      <alignment horizontal="left" vertical="center"/>
    </xf>
    <xf numFmtId="0" fontId="38" fillId="0" borderId="8" xfId="3" applyFont="1" applyFill="1" applyBorder="1" applyAlignment="1">
      <alignment horizontal="left" vertical="center"/>
    </xf>
    <xf numFmtId="0" fontId="33" fillId="0" borderId="22" xfId="1" applyFont="1" applyBorder="1" applyAlignment="1">
      <alignment horizontal="left" vertical="center"/>
    </xf>
    <xf numFmtId="0" fontId="19" fillId="0" borderId="40" xfId="1" applyFont="1" applyBorder="1" applyAlignment="1">
      <alignment vertical="center"/>
    </xf>
    <xf numFmtId="0" fontId="39" fillId="0" borderId="37" xfId="1" applyFont="1" applyFill="1" applyBorder="1" applyAlignment="1">
      <alignment horizontal="left" vertical="center"/>
    </xf>
    <xf numFmtId="0" fontId="40" fillId="0" borderId="41" xfId="1" applyFont="1" applyFill="1" applyBorder="1" applyAlignment="1">
      <alignment horizontal="left" vertical="center"/>
    </xf>
    <xf numFmtId="0" fontId="40" fillId="0" borderId="33" xfId="1" applyFont="1" applyFill="1" applyBorder="1" applyAlignment="1">
      <alignment horizontal="left" vertical="center" wrapText="1"/>
    </xf>
    <xf numFmtId="0" fontId="12" fillId="0" borderId="33" xfId="1" applyFont="1" applyBorder="1" applyAlignment="1">
      <alignment horizontal="right" vertical="center"/>
    </xf>
    <xf numFmtId="0" fontId="22" fillId="0" borderId="42" xfId="1" applyFont="1" applyFill="1" applyBorder="1" applyAlignment="1">
      <alignment horizontal="center" vertical="center" wrapText="1"/>
    </xf>
    <xf numFmtId="0" fontId="20" fillId="0" borderId="44" xfId="3" applyFont="1" applyBorder="1" applyAlignment="1">
      <alignment horizontal="left" vertical="center"/>
    </xf>
    <xf numFmtId="0" fontId="33" fillId="3" borderId="29" xfId="1" applyFont="1" applyFill="1" applyBorder="1" applyAlignment="1">
      <alignment horizontal="center" vertical="center"/>
    </xf>
    <xf numFmtId="0" fontId="33" fillId="19" borderId="29" xfId="1" applyFont="1" applyFill="1" applyBorder="1" applyAlignment="1">
      <alignment horizontal="center" vertical="center"/>
    </xf>
    <xf numFmtId="0" fontId="33" fillId="15" borderId="29" xfId="1" applyFont="1" applyFill="1" applyBorder="1" applyAlignment="1">
      <alignment horizontal="center" vertical="center"/>
    </xf>
    <xf numFmtId="0" fontId="33" fillId="22" borderId="2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33" fillId="23" borderId="0" xfId="1" applyFont="1" applyFill="1" applyAlignment="1">
      <alignment horizontal="left" vertical="center"/>
    </xf>
    <xf numFmtId="0" fontId="33" fillId="21" borderId="0" xfId="1" applyFont="1" applyFill="1" applyAlignment="1">
      <alignment horizontal="left" vertical="center"/>
    </xf>
    <xf numFmtId="0" fontId="33" fillId="22" borderId="0" xfId="1" applyFont="1" applyFill="1" applyAlignment="1">
      <alignment horizontal="left" vertical="center"/>
    </xf>
    <xf numFmtId="0" fontId="36" fillId="0" borderId="29" xfId="1" applyFont="1" applyFill="1" applyBorder="1" applyAlignment="1">
      <alignment horizontal="left" vertical="center"/>
    </xf>
    <xf numFmtId="0" fontId="33" fillId="0" borderId="0" xfId="1" applyFont="1" applyBorder="1" applyAlignment="1">
      <alignment horizontal="left" vertical="center"/>
    </xf>
    <xf numFmtId="0" fontId="38" fillId="0" borderId="0" xfId="1" applyFont="1" applyFill="1" applyBorder="1" applyAlignment="1">
      <alignment horizontal="left" vertical="center"/>
    </xf>
    <xf numFmtId="0" fontId="38" fillId="0" borderId="43" xfId="3" applyFont="1" applyFill="1" applyBorder="1" applyAlignment="1">
      <alignment horizontal="left" vertical="center"/>
    </xf>
    <xf numFmtId="0" fontId="33" fillId="0" borderId="28" xfId="1" applyFont="1" applyFill="1" applyBorder="1" applyAlignment="1">
      <alignment horizontal="left" vertical="center"/>
    </xf>
    <xf numFmtId="0" fontId="41" fillId="0" borderId="25" xfId="1" applyFont="1" applyFill="1" applyBorder="1" applyAlignment="1">
      <alignment horizontal="left" vertical="center"/>
    </xf>
    <xf numFmtId="0" fontId="11" fillId="27" borderId="12" xfId="1" applyFont="1" applyFill="1" applyBorder="1" applyAlignment="1">
      <alignment horizontal="left" vertical="center"/>
    </xf>
    <xf numFmtId="0" fontId="11" fillId="0" borderId="45" xfId="1" applyFont="1" applyFill="1" applyBorder="1" applyAlignment="1">
      <alignment horizontal="center" vertical="center"/>
    </xf>
    <xf numFmtId="0" fontId="33" fillId="0" borderId="45" xfId="1" applyFont="1" applyFill="1" applyBorder="1" applyAlignment="1">
      <alignment horizontal="left" vertical="center"/>
    </xf>
    <xf numFmtId="0" fontId="12" fillId="0" borderId="46" xfId="1" applyFont="1" applyFill="1" applyBorder="1" applyAlignment="1">
      <alignment horizontal="left" vertical="center"/>
    </xf>
    <xf numFmtId="0" fontId="21" fillId="0" borderId="47" xfId="1" applyFont="1" applyBorder="1" applyAlignment="1">
      <alignment horizontal="left" vertical="center"/>
    </xf>
    <xf numFmtId="0" fontId="11" fillId="0" borderId="16" xfId="1" applyFont="1" applyFill="1" applyBorder="1" applyAlignment="1">
      <alignment horizontal="center" vertical="center"/>
    </xf>
    <xf numFmtId="0" fontId="11" fillId="0" borderId="48" xfId="1" applyFont="1" applyFill="1" applyBorder="1" applyAlignment="1">
      <alignment horizontal="center" vertical="center"/>
    </xf>
    <xf numFmtId="0" fontId="33" fillId="0" borderId="48" xfId="1" applyFont="1" applyFill="1" applyBorder="1" applyAlignment="1">
      <alignment horizontal="left" vertical="center"/>
    </xf>
    <xf numFmtId="0" fontId="12" fillId="0" borderId="49" xfId="1" applyFont="1" applyFill="1" applyBorder="1" applyAlignment="1">
      <alignment horizontal="left" vertical="center"/>
    </xf>
    <xf numFmtId="0" fontId="11" fillId="0" borderId="50" xfId="1" applyFont="1" applyFill="1" applyBorder="1" applyAlignment="1">
      <alignment horizontal="left" vertical="center"/>
    </xf>
    <xf numFmtId="0" fontId="11" fillId="0" borderId="51" xfId="1" applyFont="1" applyFill="1" applyBorder="1" applyAlignment="1">
      <alignment horizontal="left" vertical="center"/>
    </xf>
    <xf numFmtId="0" fontId="21" fillId="0" borderId="53" xfId="1" applyFont="1" applyBorder="1" applyAlignment="1">
      <alignment horizontal="left" vertical="center"/>
    </xf>
    <xf numFmtId="0" fontId="11" fillId="0" borderId="54" xfId="1" applyFont="1" applyFill="1" applyBorder="1" applyAlignment="1">
      <alignment horizontal="center" vertical="center"/>
    </xf>
    <xf numFmtId="0" fontId="11" fillId="29" borderId="8" xfId="1" applyFont="1" applyFill="1" applyBorder="1" applyAlignment="1">
      <alignment vertical="center"/>
    </xf>
    <xf numFmtId="0" fontId="11" fillId="0" borderId="32" xfId="1" applyFont="1" applyFill="1" applyBorder="1" applyAlignment="1">
      <alignment horizontal="center" vertical="center"/>
    </xf>
    <xf numFmtId="0" fontId="29" fillId="0" borderId="29" xfId="1" applyFont="1" applyFill="1" applyBorder="1" applyAlignment="1">
      <alignment horizontal="center" vertical="center"/>
    </xf>
    <xf numFmtId="0" fontId="42" fillId="0" borderId="14" xfId="1" applyFont="1" applyBorder="1" applyAlignment="1">
      <alignment vertical="center"/>
    </xf>
    <xf numFmtId="0" fontId="44" fillId="14" borderId="4" xfId="1" applyFont="1" applyFill="1" applyBorder="1" applyAlignment="1">
      <alignment horizontal="left" vertical="center" wrapText="1"/>
    </xf>
    <xf numFmtId="0" fontId="45" fillId="0" borderId="29" xfId="1" applyFont="1" applyFill="1" applyBorder="1" applyAlignment="1">
      <alignment horizontal="center" vertical="center"/>
    </xf>
    <xf numFmtId="0" fontId="45" fillId="0" borderId="45" xfId="1" applyFont="1" applyFill="1" applyBorder="1" applyAlignment="1">
      <alignment horizontal="center" vertical="center"/>
    </xf>
    <xf numFmtId="0" fontId="45" fillId="0" borderId="48" xfId="1" applyFont="1" applyFill="1" applyBorder="1" applyAlignment="1">
      <alignment horizontal="center" vertical="center"/>
    </xf>
    <xf numFmtId="0" fontId="12" fillId="14" borderId="4" xfId="1" applyFont="1" applyFill="1" applyBorder="1" applyAlignment="1">
      <alignment horizontal="center" vertical="center" wrapText="1"/>
    </xf>
    <xf numFmtId="0" fontId="11" fillId="15" borderId="29" xfId="1" applyFont="1" applyFill="1" applyBorder="1" applyAlignment="1">
      <alignment horizontal="left" vertical="center"/>
    </xf>
    <xf numFmtId="0" fontId="11" fillId="30" borderId="29" xfId="1" applyFont="1" applyFill="1" applyBorder="1" applyAlignment="1">
      <alignment horizontal="center" vertical="center"/>
    </xf>
    <xf numFmtId="0" fontId="48" fillId="0" borderId="0" xfId="1" applyFont="1" applyAlignment="1">
      <alignment horizontal="right" vertical="center"/>
    </xf>
    <xf numFmtId="0" fontId="11" fillId="32" borderId="8" xfId="1" applyFont="1" applyFill="1" applyBorder="1" applyAlignment="1">
      <alignment horizontal="left" vertical="center"/>
    </xf>
    <xf numFmtId="0" fontId="33" fillId="31" borderId="29" xfId="1" applyFont="1" applyFill="1" applyBorder="1" applyAlignment="1">
      <alignment horizontal="left" vertical="center"/>
    </xf>
    <xf numFmtId="0" fontId="33" fillId="31" borderId="32" xfId="1" applyFont="1" applyFill="1" applyBorder="1" applyAlignment="1">
      <alignment horizontal="left" vertical="center"/>
    </xf>
    <xf numFmtId="0" fontId="11" fillId="0" borderId="56" xfId="1" applyFont="1" applyFill="1" applyBorder="1" applyAlignment="1">
      <alignment horizontal="left" vertical="center"/>
    </xf>
    <xf numFmtId="0" fontId="11" fillId="26" borderId="39" xfId="1" applyFont="1" applyFill="1" applyBorder="1" applyAlignment="1">
      <alignment horizontal="left" vertical="center"/>
    </xf>
    <xf numFmtId="0" fontId="33" fillId="0" borderId="24" xfId="1" applyFont="1" applyFill="1" applyBorder="1" applyAlignment="1">
      <alignment horizontal="left" vertical="center"/>
    </xf>
    <xf numFmtId="0" fontId="33" fillId="34" borderId="24" xfId="1" applyFont="1" applyFill="1" applyBorder="1" applyAlignment="1">
      <alignment horizontal="left" vertical="center"/>
    </xf>
    <xf numFmtId="0" fontId="33" fillId="0" borderId="25" xfId="1" applyFont="1" applyBorder="1" applyAlignment="1">
      <alignment horizontal="left" vertical="center"/>
    </xf>
    <xf numFmtId="0" fontId="33" fillId="34" borderId="8" xfId="1" applyFont="1" applyFill="1" applyBorder="1" applyAlignment="1">
      <alignment horizontal="left" vertical="center"/>
    </xf>
    <xf numFmtId="0" fontId="33" fillId="4" borderId="34" xfId="1" applyFont="1" applyFill="1" applyBorder="1" applyAlignment="1">
      <alignment vertical="center"/>
    </xf>
    <xf numFmtId="0" fontId="33" fillId="25" borderId="34" xfId="1" applyFont="1" applyFill="1" applyBorder="1" applyAlignment="1">
      <alignment vertical="center"/>
    </xf>
    <xf numFmtId="0" fontId="33" fillId="0" borderId="23" xfId="1" applyFont="1" applyFill="1" applyBorder="1" applyAlignment="1">
      <alignment horizontal="left" vertical="center"/>
    </xf>
    <xf numFmtId="0" fontId="33" fillId="0" borderId="52" xfId="1" applyFont="1" applyFill="1" applyBorder="1" applyAlignment="1">
      <alignment horizontal="left" vertical="center"/>
    </xf>
    <xf numFmtId="0" fontId="33" fillId="2" borderId="26" xfId="1" applyFont="1" applyFill="1" applyBorder="1" applyAlignment="1">
      <alignment horizontal="left" vertical="center"/>
    </xf>
    <xf numFmtId="0" fontId="33" fillId="0" borderId="24" xfId="1" applyFont="1" applyBorder="1" applyAlignment="1">
      <alignment horizontal="left" vertical="center"/>
    </xf>
    <xf numFmtId="0" fontId="33" fillId="15" borderId="34" xfId="1" applyFont="1" applyFill="1" applyBorder="1" applyAlignment="1">
      <alignment horizontal="left" vertical="center"/>
    </xf>
    <xf numFmtId="0" fontId="38" fillId="0" borderId="27" xfId="3" applyFont="1" applyBorder="1" applyAlignment="1">
      <alignment horizontal="left" vertical="center"/>
    </xf>
    <xf numFmtId="0" fontId="11" fillId="0" borderId="29" xfId="1" applyFont="1" applyBorder="1" applyAlignment="1">
      <alignment horizontal="center" vertical="center"/>
    </xf>
    <xf numFmtId="0" fontId="45" fillId="0" borderId="29" xfId="1" applyFont="1" applyBorder="1" applyAlignment="1">
      <alignment horizontal="center" vertical="center"/>
    </xf>
    <xf numFmtId="0" fontId="27" fillId="0" borderId="8" xfId="1" applyFont="1" applyBorder="1" applyAlignment="1">
      <alignment horizontal="left" vertical="center"/>
    </xf>
    <xf numFmtId="0" fontId="11" fillId="0" borderId="10" xfId="1" applyFont="1" applyBorder="1" applyAlignment="1">
      <alignment horizontal="left" vertical="center"/>
    </xf>
    <xf numFmtId="0" fontId="20" fillId="0" borderId="8" xfId="1" applyFont="1" applyBorder="1" applyAlignment="1">
      <alignment horizontal="left" vertical="center"/>
    </xf>
    <xf numFmtId="0" fontId="28" fillId="0" borderId="8" xfId="1" applyFont="1" applyBorder="1" applyAlignment="1">
      <alignment horizontal="left" vertical="center"/>
    </xf>
    <xf numFmtId="0" fontId="43" fillId="0" borderId="29" xfId="1" applyFont="1" applyBorder="1" applyAlignment="1">
      <alignment horizontal="center" vertical="center"/>
    </xf>
    <xf numFmtId="0" fontId="28" fillId="0" borderId="10" xfId="1" applyFont="1" applyBorder="1" applyAlignment="1">
      <alignment horizontal="left" vertical="center"/>
    </xf>
    <xf numFmtId="0" fontId="11" fillId="33" borderId="8" xfId="1" applyFont="1" applyFill="1" applyBorder="1" applyAlignment="1">
      <alignment horizontal="left" vertical="center"/>
    </xf>
    <xf numFmtId="0" fontId="38" fillId="0" borderId="57" xfId="3" applyFont="1" applyFill="1" applyBorder="1" applyAlignment="1">
      <alignment horizontal="left" vertical="center"/>
    </xf>
    <xf numFmtId="0" fontId="29" fillId="0" borderId="8" xfId="1" applyFont="1" applyFill="1" applyBorder="1" applyAlignment="1">
      <alignment horizontal="left" vertical="center"/>
    </xf>
    <xf numFmtId="0" fontId="16" fillId="0" borderId="29" xfId="1" applyFont="1" applyFill="1" applyBorder="1" applyAlignment="1">
      <alignment horizontal="center" vertical="center"/>
    </xf>
    <xf numFmtId="0" fontId="11" fillId="31" borderId="29" xfId="1" applyFont="1" applyFill="1" applyBorder="1" applyAlignment="1">
      <alignment horizontal="left" vertical="center"/>
    </xf>
    <xf numFmtId="0" fontId="25" fillId="0" borderId="0" xfId="1" applyFont="1" applyFill="1" applyAlignment="1">
      <alignment vertical="center"/>
    </xf>
    <xf numFmtId="0" fontId="33" fillId="23" borderId="58" xfId="1" applyFont="1" applyFill="1" applyBorder="1" applyAlignment="1">
      <alignment horizontal="center" vertical="center"/>
    </xf>
    <xf numFmtId="0" fontId="33" fillId="23" borderId="29" xfId="1" applyFont="1" applyFill="1" applyBorder="1" applyAlignment="1">
      <alignment horizontal="center" vertical="center"/>
    </xf>
    <xf numFmtId="0" fontId="33" fillId="21" borderId="29" xfId="1" applyFont="1" applyFill="1" applyBorder="1" applyAlignment="1">
      <alignment horizontal="center" vertical="center"/>
    </xf>
    <xf numFmtId="0" fontId="34" fillId="0" borderId="14" xfId="1" applyFont="1" applyBorder="1" applyAlignment="1">
      <alignment vertical="center"/>
    </xf>
    <xf numFmtId="0" fontId="34" fillId="14" borderId="1" xfId="1" applyFont="1" applyFill="1" applyBorder="1" applyAlignment="1">
      <alignment horizontal="left" vertical="center" wrapText="1"/>
    </xf>
    <xf numFmtId="0" fontId="34" fillId="14" borderId="59" xfId="1" applyFont="1" applyFill="1" applyBorder="1" applyAlignment="1">
      <alignment horizontal="left" vertical="center" wrapText="1"/>
    </xf>
    <xf numFmtId="0" fontId="33" fillId="16" borderId="60" xfId="1" quotePrefix="1" applyFont="1" applyFill="1" applyBorder="1" applyAlignment="1">
      <alignment horizontal="center" vertical="center"/>
    </xf>
    <xf numFmtId="0" fontId="33" fillId="16" borderId="55" xfId="1" quotePrefix="1" applyFont="1" applyFill="1" applyBorder="1" applyAlignment="1">
      <alignment horizontal="center" vertical="center"/>
    </xf>
    <xf numFmtId="0" fontId="33" fillId="0" borderId="55" xfId="1" applyFont="1" applyFill="1" applyBorder="1" applyAlignment="1">
      <alignment horizontal="center" vertical="center"/>
    </xf>
    <xf numFmtId="0" fontId="33" fillId="0" borderId="55" xfId="1" applyFont="1" applyFill="1" applyBorder="1" applyAlignment="1">
      <alignment horizontal="left" vertical="center"/>
    </xf>
    <xf numFmtId="0" fontId="33" fillId="24" borderId="55" xfId="1" quotePrefix="1" applyFont="1" applyFill="1" applyBorder="1" applyAlignment="1">
      <alignment horizontal="center" vertical="center"/>
    </xf>
    <xf numFmtId="0" fontId="33" fillId="0" borderId="55" xfId="1" quotePrefix="1" applyFont="1" applyFill="1" applyBorder="1" applyAlignment="1">
      <alignment horizontal="center" vertical="center"/>
    </xf>
    <xf numFmtId="0" fontId="33" fillId="12" borderId="55" xfId="1" quotePrefix="1" applyFont="1" applyFill="1" applyBorder="1" applyAlignment="1">
      <alignment horizontal="center" vertical="center"/>
    </xf>
    <xf numFmtId="0" fontId="33" fillId="0" borderId="61" xfId="1" applyFont="1" applyFill="1" applyBorder="1" applyAlignment="1">
      <alignment horizontal="center" vertical="center"/>
    </xf>
    <xf numFmtId="0" fontId="33" fillId="0" borderId="62" xfId="1" applyFont="1" applyFill="1" applyBorder="1" applyAlignment="1">
      <alignment horizontal="center" vertical="center"/>
    </xf>
    <xf numFmtId="0" fontId="33" fillId="24" borderId="63" xfId="1" quotePrefix="1" applyFont="1" applyFill="1" applyBorder="1" applyAlignment="1">
      <alignment horizontal="center" vertical="center"/>
    </xf>
    <xf numFmtId="0" fontId="33" fillId="16" borderId="64" xfId="1" quotePrefix="1" applyFont="1" applyFill="1" applyBorder="1" applyAlignment="1">
      <alignment horizontal="center" vertical="center"/>
    </xf>
    <xf numFmtId="0" fontId="34" fillId="0" borderId="65" xfId="1" applyFont="1" applyBorder="1" applyAlignment="1">
      <alignment vertical="center"/>
    </xf>
    <xf numFmtId="0" fontId="47" fillId="0" borderId="0" xfId="0" quotePrefix="1" applyFont="1" applyFill="1" applyBorder="1" applyAlignment="1">
      <alignment vertical="center"/>
    </xf>
    <xf numFmtId="0" fontId="46" fillId="0" borderId="0" xfId="0" quotePrefix="1" applyFont="1" applyFill="1" applyBorder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1" fillId="36" borderId="8" xfId="1" applyFont="1" applyFill="1" applyBorder="1" applyAlignment="1">
      <alignment horizontal="left" vertical="center"/>
    </xf>
    <xf numFmtId="0" fontId="11" fillId="37" borderId="8" xfId="1" applyFont="1" applyFill="1" applyBorder="1" applyAlignment="1">
      <alignment horizontal="left" vertical="center"/>
    </xf>
    <xf numFmtId="0" fontId="11" fillId="28" borderId="8" xfId="1" applyFont="1" applyFill="1" applyBorder="1" applyAlignment="1">
      <alignment horizontal="left" vertical="center"/>
    </xf>
    <xf numFmtId="0" fontId="11" fillId="35" borderId="8" xfId="1" applyFont="1" applyFill="1" applyBorder="1" applyAlignment="1">
      <alignment horizontal="left" vertical="center"/>
    </xf>
    <xf numFmtId="0" fontId="11" fillId="38" borderId="8" xfId="1" applyFont="1" applyFill="1" applyBorder="1" applyAlignment="1">
      <alignment horizontal="left" vertical="center"/>
    </xf>
    <xf numFmtId="0" fontId="11" fillId="33" borderId="29" xfId="1" applyFont="1" applyFill="1" applyBorder="1" applyAlignment="1">
      <alignment horizontal="left" vertical="center"/>
    </xf>
    <xf numFmtId="0" fontId="11" fillId="0" borderId="0" xfId="1" quotePrefix="1" applyFont="1" applyAlignment="1">
      <alignment vertical="center"/>
    </xf>
    <xf numFmtId="0" fontId="49" fillId="0" borderId="0" xfId="1" applyFont="1" applyFill="1" applyBorder="1" applyAlignment="1">
      <alignment horizontal="left" vertical="center"/>
    </xf>
    <xf numFmtId="0" fontId="11" fillId="15" borderId="24" xfId="1" applyFont="1" applyFill="1" applyBorder="1" applyAlignment="1">
      <alignment horizontal="left" vertical="center"/>
    </xf>
    <xf numFmtId="0" fontId="11" fillId="0" borderId="8" xfId="1" applyFont="1" applyFill="1" applyBorder="1" applyAlignment="1">
      <alignment vertical="center"/>
    </xf>
    <xf numFmtId="0" fontId="33" fillId="0" borderId="25" xfId="1" applyFont="1" applyFill="1" applyBorder="1" applyAlignment="1">
      <alignment horizontal="left" vertical="center"/>
    </xf>
    <xf numFmtId="0" fontId="11" fillId="0" borderId="45" xfId="1" applyFont="1" applyBorder="1" applyAlignment="1">
      <alignment horizontal="center" vertical="center"/>
    </xf>
    <xf numFmtId="0" fontId="11" fillId="0" borderId="48" xfId="1" applyFont="1" applyBorder="1" applyAlignment="1">
      <alignment horizontal="center" vertical="center"/>
    </xf>
    <xf numFmtId="0" fontId="33" fillId="39" borderId="29" xfId="1" applyFont="1" applyFill="1" applyBorder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33" fillId="0" borderId="32" xfId="1" applyFont="1" applyFill="1" applyBorder="1" applyAlignment="1">
      <alignment horizontal="left" vertical="center"/>
    </xf>
    <xf numFmtId="0" fontId="33" fillId="0" borderId="29" xfId="1" applyFont="1" applyFill="1" applyBorder="1" applyAlignment="1">
      <alignment horizontal="left" vertical="center"/>
    </xf>
    <xf numFmtId="0" fontId="33" fillId="39" borderId="29" xfId="0" applyFont="1" applyFill="1" applyBorder="1" applyAlignment="1">
      <alignment horizontal="left" vertical="center"/>
    </xf>
    <xf numFmtId="0" fontId="33" fillId="39" borderId="32" xfId="1" applyFont="1" applyFill="1" applyBorder="1" applyAlignment="1">
      <alignment horizontal="left" vertical="center"/>
    </xf>
    <xf numFmtId="0" fontId="12" fillId="0" borderId="0" xfId="1" applyFont="1" applyAlignment="1">
      <alignment horizontal="right" vertical="center"/>
    </xf>
    <xf numFmtId="0" fontId="49" fillId="0" borderId="0" xfId="1" quotePrefix="1" applyFont="1" applyFill="1" applyBorder="1" applyAlignment="1">
      <alignment horizontal="left" vertical="center"/>
    </xf>
    <xf numFmtId="0" fontId="11" fillId="6" borderId="8" xfId="1" quotePrefix="1" applyFont="1" applyFill="1" applyBorder="1" applyAlignment="1">
      <alignment horizontal="left" vertical="center"/>
    </xf>
    <xf numFmtId="0" fontId="11" fillId="0" borderId="8" xfId="1" quotePrefix="1" applyFont="1" applyFill="1" applyBorder="1" applyAlignment="1">
      <alignment horizontal="left" vertical="center"/>
    </xf>
    <xf numFmtId="0" fontId="11" fillId="7" borderId="5" xfId="1" applyFont="1" applyFill="1" applyBorder="1" applyAlignment="1">
      <alignment horizontal="center" vertical="center"/>
    </xf>
    <xf numFmtId="0" fontId="43" fillId="0" borderId="29" xfId="1" applyFont="1" applyFill="1" applyBorder="1" applyAlignment="1">
      <alignment horizontal="center" vertical="center"/>
    </xf>
    <xf numFmtId="0" fontId="34" fillId="7" borderId="4" xfId="1" applyFont="1" applyFill="1" applyBorder="1" applyAlignment="1">
      <alignment horizontal="left" vertical="center" wrapText="1"/>
    </xf>
    <xf numFmtId="0" fontId="11" fillId="7" borderId="2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left" vertical="center"/>
    </xf>
    <xf numFmtId="0" fontId="11" fillId="7" borderId="8" xfId="1" applyFont="1" applyFill="1" applyBorder="1" applyAlignment="1">
      <alignment horizontal="left" vertical="center"/>
    </xf>
    <xf numFmtId="0" fontId="11" fillId="40" borderId="29" xfId="1" applyFont="1" applyFill="1" applyBorder="1" applyAlignment="1">
      <alignment horizontal="left" vertical="center"/>
    </xf>
    <xf numFmtId="0" fontId="16" fillId="21" borderId="8" xfId="1" applyFont="1" applyFill="1" applyBorder="1" applyAlignment="1">
      <alignment horizontal="left" vertical="center"/>
    </xf>
    <xf numFmtId="0" fontId="34" fillId="2" borderId="4" xfId="1" applyFont="1" applyFill="1" applyBorder="1" applyAlignment="1">
      <alignment horizontal="left" vertical="center" wrapText="1"/>
    </xf>
    <xf numFmtId="0" fontId="48" fillId="15" borderId="0" xfId="1" applyFont="1" applyFill="1" applyAlignment="1">
      <alignment horizontal="right" vertical="center"/>
    </xf>
    <xf numFmtId="0" fontId="12" fillId="7" borderId="35" xfId="1" applyFont="1" applyFill="1" applyBorder="1" applyAlignment="1">
      <alignment horizontal="left" vertical="center"/>
    </xf>
    <xf numFmtId="0" fontId="11" fillId="7" borderId="10" xfId="1" applyFont="1" applyFill="1" applyBorder="1" applyAlignment="1">
      <alignment horizontal="left" vertical="center"/>
    </xf>
    <xf numFmtId="0" fontId="11" fillId="0" borderId="0" xfId="1" applyNumberFormat="1" applyFont="1" applyAlignment="1">
      <alignment horizontal="center" vertical="center"/>
    </xf>
    <xf numFmtId="0" fontId="37" fillId="0" borderId="0" xfId="1" applyFont="1" applyAlignment="1">
      <alignment horizontal="center" vertical="center"/>
    </xf>
    <xf numFmtId="0" fontId="34" fillId="14" borderId="59" xfId="1" applyFont="1" applyFill="1" applyBorder="1" applyAlignment="1">
      <alignment horizontal="center" vertical="center" wrapText="1"/>
    </xf>
    <xf numFmtId="0" fontId="11" fillId="0" borderId="0" xfId="1" quotePrefix="1" applyFont="1" applyAlignment="1">
      <alignment horizontal="center" vertical="center"/>
    </xf>
    <xf numFmtId="0" fontId="50" fillId="0" borderId="0" xfId="13"/>
    <xf numFmtId="0" fontId="51" fillId="0" borderId="0" xfId="13" applyFont="1" applyAlignment="1">
      <alignment horizontal="right"/>
    </xf>
    <xf numFmtId="0" fontId="11" fillId="41" borderId="0" xfId="1" applyFont="1" applyFill="1" applyAlignment="1">
      <alignment horizontal="center" vertical="center"/>
    </xf>
    <xf numFmtId="0" fontId="20" fillId="0" borderId="0" xfId="1" applyFont="1" applyAlignment="1">
      <alignment horizontal="left" vertical="center"/>
    </xf>
    <xf numFmtId="0" fontId="20" fillId="0" borderId="44" xfId="14" applyFont="1" applyBorder="1" applyAlignment="1">
      <alignment horizontal="left" vertical="center"/>
    </xf>
    <xf numFmtId="0" fontId="32" fillId="0" borderId="8" xfId="14" applyFont="1" applyBorder="1" applyAlignment="1">
      <alignment horizontal="left" vertical="center"/>
    </xf>
    <xf numFmtId="0" fontId="24" fillId="0" borderId="25" xfId="1" applyFont="1" applyBorder="1" applyAlignment="1">
      <alignment horizontal="left" vertical="center"/>
    </xf>
    <xf numFmtId="0" fontId="11" fillId="42" borderId="29" xfId="1" applyFont="1" applyFill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38" fillId="0" borderId="0" xfId="1" applyFont="1" applyAlignment="1">
      <alignment horizontal="left" vertical="center"/>
    </xf>
    <xf numFmtId="0" fontId="33" fillId="0" borderId="29" xfId="1" applyFont="1" applyBorder="1" applyAlignment="1">
      <alignment horizontal="center" vertical="center"/>
    </xf>
    <xf numFmtId="0" fontId="38" fillId="0" borderId="57" xfId="14" applyFont="1" applyBorder="1" applyAlignment="1">
      <alignment horizontal="left" vertical="center"/>
    </xf>
    <xf numFmtId="0" fontId="38" fillId="0" borderId="8" xfId="14" applyFont="1" applyBorder="1" applyAlignment="1">
      <alignment horizontal="left" vertical="center"/>
    </xf>
    <xf numFmtId="0" fontId="33" fillId="0" borderId="28" xfId="1" applyFont="1" applyBorder="1" applyAlignment="1">
      <alignment horizontal="left" vertical="center"/>
    </xf>
    <xf numFmtId="0" fontId="41" fillId="0" borderId="25" xfId="1" applyFont="1" applyBorder="1" applyAlignment="1">
      <alignment horizontal="left" vertical="center"/>
    </xf>
    <xf numFmtId="0" fontId="11" fillId="15" borderId="29" xfId="1" applyFont="1" applyFill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21" fillId="0" borderId="0" xfId="1" applyFont="1" applyAlignment="1">
      <alignment horizontal="left" vertical="center"/>
    </xf>
    <xf numFmtId="0" fontId="38" fillId="0" borderId="12" xfId="14" applyFont="1" applyBorder="1" applyAlignment="1">
      <alignment horizontal="left" vertical="center"/>
    </xf>
    <xf numFmtId="0" fontId="38" fillId="0" borderId="43" xfId="14" applyFont="1" applyBorder="1" applyAlignment="1">
      <alignment horizontal="left" vertical="center"/>
    </xf>
    <xf numFmtId="0" fontId="11" fillId="10" borderId="0" xfId="1" applyFont="1" applyFill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0" fontId="11" fillId="15" borderId="22" xfId="1" applyFont="1" applyFill="1" applyBorder="1" applyAlignment="1">
      <alignment horizontal="center" vertical="center"/>
    </xf>
    <xf numFmtId="0" fontId="31" fillId="0" borderId="33" xfId="14" applyFont="1" applyBorder="1" applyAlignment="1">
      <alignment horizontal="left" vertical="center"/>
    </xf>
    <xf numFmtId="0" fontId="20" fillId="0" borderId="33" xfId="14" applyFont="1" applyBorder="1" applyAlignment="1">
      <alignment horizontal="left" vertical="center"/>
    </xf>
    <xf numFmtId="0" fontId="20" fillId="0" borderId="33" xfId="1" applyFont="1" applyBorder="1" applyAlignment="1">
      <alignment horizontal="left" vertical="center"/>
    </xf>
    <xf numFmtId="0" fontId="22" fillId="0" borderId="42" xfId="1" applyFont="1" applyBorder="1" applyAlignment="1">
      <alignment horizontal="center" vertical="center" wrapText="1"/>
    </xf>
    <xf numFmtId="0" fontId="40" fillId="0" borderId="33" xfId="1" applyFont="1" applyBorder="1" applyAlignment="1">
      <alignment horizontal="left" vertical="center" wrapText="1"/>
    </xf>
    <xf numFmtId="0" fontId="40" fillId="0" borderId="41" xfId="1" applyFont="1" applyBorder="1" applyAlignment="1">
      <alignment horizontal="left" vertical="center"/>
    </xf>
    <xf numFmtId="0" fontId="39" fillId="0" borderId="37" xfId="1" applyFont="1" applyBorder="1" applyAlignment="1">
      <alignment horizontal="left" vertical="center"/>
    </xf>
    <xf numFmtId="0" fontId="19" fillId="0" borderId="40" xfId="1" applyFont="1" applyBorder="1" applyAlignment="1">
      <alignment horizontal="center" vertical="center"/>
    </xf>
    <xf numFmtId="0" fontId="31" fillId="0" borderId="21" xfId="14" applyFont="1" applyBorder="1" applyAlignment="1">
      <alignment horizontal="left" vertical="center"/>
    </xf>
    <xf numFmtId="0" fontId="20" fillId="0" borderId="21" xfId="14" applyFont="1" applyBorder="1" applyAlignment="1">
      <alignment horizontal="left" vertical="center"/>
    </xf>
    <xf numFmtId="0" fontId="11" fillId="0" borderId="21" xfId="1" applyFont="1" applyBorder="1" applyAlignment="1">
      <alignment horizontal="left" vertical="center"/>
    </xf>
    <xf numFmtId="0" fontId="20" fillId="0" borderId="21" xfId="1" applyFont="1" applyBorder="1" applyAlignment="1">
      <alignment horizontal="left" vertical="center"/>
    </xf>
    <xf numFmtId="0" fontId="11" fillId="0" borderId="21" xfId="14" applyFont="1" applyBorder="1" applyAlignment="1">
      <alignment horizontal="left" vertical="center"/>
    </xf>
    <xf numFmtId="0" fontId="23" fillId="0" borderId="21" xfId="1" applyFont="1" applyBorder="1" applyAlignment="1">
      <alignment horizontal="left" vertical="center"/>
    </xf>
    <xf numFmtId="0" fontId="12" fillId="0" borderId="21" xfId="1" applyFont="1" applyBorder="1" applyAlignment="1">
      <alignment horizontal="center" vertical="center"/>
    </xf>
    <xf numFmtId="0" fontId="31" fillId="0" borderId="14" xfId="14" applyFont="1" applyBorder="1" applyAlignment="1">
      <alignment horizontal="left" vertical="center"/>
    </xf>
    <xf numFmtId="0" fontId="38" fillId="0" borderId="27" xfId="14" applyFont="1" applyBorder="1" applyAlignment="1">
      <alignment horizontal="left" vertical="center"/>
    </xf>
    <xf numFmtId="0" fontId="11" fillId="0" borderId="15" xfId="1" applyFont="1" applyBorder="1" applyAlignment="1">
      <alignment horizontal="left" vertical="center"/>
    </xf>
    <xf numFmtId="0" fontId="20" fillId="0" borderId="14" xfId="1" applyFont="1" applyBorder="1" applyAlignment="1">
      <alignment horizontal="left" vertical="center"/>
    </xf>
    <xf numFmtId="0" fontId="20" fillId="0" borderId="14" xfId="14" applyFont="1" applyBorder="1" applyAlignment="1">
      <alignment horizontal="left" vertical="center"/>
    </xf>
    <xf numFmtId="0" fontId="11" fillId="0" borderId="14" xfId="14" applyFont="1" applyBorder="1" applyAlignment="1">
      <alignment horizontal="left" vertical="center"/>
    </xf>
    <xf numFmtId="0" fontId="11" fillId="0" borderId="14" xfId="1" applyFont="1" applyBorder="1" applyAlignment="1">
      <alignment horizontal="left" vertical="center"/>
    </xf>
    <xf numFmtId="0" fontId="23" fillId="0" borderId="23" xfId="1" applyFont="1" applyBorder="1" applyAlignment="1">
      <alignment horizontal="left" vertical="center"/>
    </xf>
    <xf numFmtId="0" fontId="12" fillId="0" borderId="14" xfId="1" applyFont="1" applyBorder="1" applyAlignment="1">
      <alignment horizontal="center" vertical="center"/>
    </xf>
    <xf numFmtId="0" fontId="20" fillId="0" borderId="8" xfId="14" applyFont="1" applyBorder="1" applyAlignment="1">
      <alignment horizontal="left" vertical="center"/>
    </xf>
    <xf numFmtId="0" fontId="12" fillId="0" borderId="35" xfId="1" applyFont="1" applyBorder="1" applyAlignment="1">
      <alignment horizontal="left" vertical="center"/>
    </xf>
    <xf numFmtId="0" fontId="11" fillId="0" borderId="13" xfId="1" applyFont="1" applyBorder="1" applyAlignment="1">
      <alignment horizontal="left" vertical="center"/>
    </xf>
    <xf numFmtId="0" fontId="20" fillId="0" borderId="12" xfId="1" applyFont="1" applyBorder="1" applyAlignment="1">
      <alignment horizontal="left" vertical="center"/>
    </xf>
    <xf numFmtId="0" fontId="20" fillId="0" borderId="12" xfId="14" applyFont="1" applyBorder="1" applyAlignment="1">
      <alignment horizontal="left" vertical="center"/>
    </xf>
    <xf numFmtId="0" fontId="11" fillId="0" borderId="12" xfId="1" applyFont="1" applyBorder="1" applyAlignment="1">
      <alignment horizontal="left" vertical="center"/>
    </xf>
    <xf numFmtId="0" fontId="11" fillId="0" borderId="28" xfId="1" applyFont="1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0" fontId="11" fillId="0" borderId="18" xfId="1" applyFont="1" applyBorder="1" applyAlignment="1">
      <alignment horizontal="left" vertical="center"/>
    </xf>
    <xf numFmtId="0" fontId="20" fillId="0" borderId="18" xfId="14" applyFont="1" applyBorder="1" applyAlignment="1">
      <alignment horizontal="left" vertical="center"/>
    </xf>
    <xf numFmtId="0" fontId="11" fillId="0" borderId="18" xfId="14" applyFont="1" applyBorder="1" applyAlignment="1">
      <alignment horizontal="left" vertical="center"/>
    </xf>
    <xf numFmtId="0" fontId="33" fillId="0" borderId="55" xfId="1" applyFont="1" applyBorder="1" applyAlignment="1">
      <alignment horizontal="center" vertical="center"/>
    </xf>
    <xf numFmtId="0" fontId="11" fillId="0" borderId="8" xfId="14" applyFont="1" applyBorder="1" applyAlignment="1">
      <alignment horizontal="left" vertical="center"/>
    </xf>
    <xf numFmtId="0" fontId="25" fillId="0" borderId="8" xfId="1" applyFont="1" applyBorder="1" applyAlignment="1">
      <alignment horizontal="left" vertical="center"/>
    </xf>
    <xf numFmtId="0" fontId="30" fillId="0" borderId="8" xfId="1" applyFont="1" applyBorder="1" applyAlignment="1">
      <alignment horizontal="left" vertical="center"/>
    </xf>
    <xf numFmtId="0" fontId="11" fillId="0" borderId="54" xfId="1" applyFont="1" applyBorder="1" applyAlignment="1">
      <alignment horizontal="center" vertical="center"/>
    </xf>
    <xf numFmtId="0" fontId="33" fillId="0" borderId="52" xfId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0" fontId="11" fillId="0" borderId="50" xfId="1" applyFont="1" applyBorder="1" applyAlignment="1">
      <alignment horizontal="left" vertical="center"/>
    </xf>
    <xf numFmtId="0" fontId="12" fillId="0" borderId="49" xfId="1" applyFont="1" applyBorder="1" applyAlignment="1">
      <alignment horizontal="left" vertical="center"/>
    </xf>
    <xf numFmtId="0" fontId="45" fillId="0" borderId="48" xfId="1" applyFont="1" applyBorder="1" applyAlignment="1">
      <alignment horizontal="center" vertical="center"/>
    </xf>
    <xf numFmtId="0" fontId="33" fillId="0" borderId="48" xfId="1" applyFont="1" applyBorder="1" applyAlignment="1">
      <alignment horizontal="left" vertical="center"/>
    </xf>
    <xf numFmtId="0" fontId="33" fillId="0" borderId="62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33" fillId="0" borderId="23" xfId="1" applyFont="1" applyBorder="1" applyAlignment="1">
      <alignment horizontal="left" vertical="center"/>
    </xf>
    <xf numFmtId="0" fontId="12" fillId="0" borderId="46" xfId="1" applyFont="1" applyBorder="1" applyAlignment="1">
      <alignment horizontal="left" vertical="center"/>
    </xf>
    <xf numFmtId="0" fontId="45" fillId="0" borderId="45" xfId="1" applyFont="1" applyBorder="1" applyAlignment="1">
      <alignment horizontal="center" vertical="center"/>
    </xf>
    <xf numFmtId="0" fontId="33" fillId="0" borderId="45" xfId="1" applyFont="1" applyBorder="1" applyAlignment="1">
      <alignment horizontal="left" vertical="center"/>
    </xf>
    <xf numFmtId="0" fontId="33" fillId="0" borderId="61" xfId="1" applyFont="1" applyBorder="1" applyAlignment="1">
      <alignment horizontal="center" vertical="center"/>
    </xf>
    <xf numFmtId="0" fontId="52" fillId="0" borderId="29" xfId="1" applyFont="1" applyBorder="1" applyAlignment="1">
      <alignment horizontal="center" vertical="center"/>
    </xf>
    <xf numFmtId="0" fontId="29" fillId="0" borderId="29" xfId="1" applyFont="1" applyBorder="1" applyAlignment="1">
      <alignment horizontal="center" vertical="center"/>
    </xf>
    <xf numFmtId="0" fontId="36" fillId="0" borderId="29" xfId="1" applyFont="1" applyBorder="1" applyAlignment="1">
      <alignment horizontal="left" vertical="center"/>
    </xf>
    <xf numFmtId="0" fontId="17" fillId="0" borderId="8" xfId="1" applyFont="1" applyBorder="1" applyAlignment="1">
      <alignment horizontal="center" vertical="center"/>
    </xf>
    <xf numFmtId="0" fontId="11" fillId="43" borderId="10" xfId="1" applyFont="1" applyFill="1" applyBorder="1" applyAlignment="1">
      <alignment horizontal="left" vertical="center"/>
    </xf>
    <xf numFmtId="0" fontId="21" fillId="0" borderId="7" xfId="1" quotePrefix="1" applyFont="1" applyBorder="1" applyAlignment="1">
      <alignment horizontal="left" vertical="center"/>
    </xf>
    <xf numFmtId="0" fontId="33" fillId="0" borderId="55" xfId="1" quotePrefix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6" fillId="0" borderId="29" xfId="1" applyFont="1" applyBorder="1" applyAlignment="1">
      <alignment horizontal="center" vertical="center"/>
    </xf>
    <xf numFmtId="0" fontId="11" fillId="0" borderId="8" xfId="1" quotePrefix="1" applyFont="1" applyBorder="1" applyAlignment="1">
      <alignment horizontal="left" vertical="center"/>
    </xf>
    <xf numFmtId="0" fontId="11" fillId="0" borderId="32" xfId="1" applyFont="1" applyBorder="1" applyAlignment="1">
      <alignment horizontal="center" vertical="center"/>
    </xf>
    <xf numFmtId="0" fontId="33" fillId="0" borderId="32" xfId="1" applyFont="1" applyBorder="1" applyAlignment="1">
      <alignment horizontal="left" vertical="center"/>
    </xf>
    <xf numFmtId="0" fontId="33" fillId="0" borderId="55" xfId="1" applyFont="1" applyBorder="1" applyAlignment="1">
      <alignment horizontal="left" vertical="center"/>
    </xf>
    <xf numFmtId="0" fontId="29" fillId="0" borderId="8" xfId="1" applyFont="1" applyBorder="1" applyAlignment="1">
      <alignment horizontal="left" vertical="center"/>
    </xf>
    <xf numFmtId="0" fontId="26" fillId="0" borderId="8" xfId="1" applyFont="1" applyBorder="1" applyAlignment="1">
      <alignment horizontal="left" vertical="center"/>
    </xf>
    <xf numFmtId="0" fontId="11" fillId="0" borderId="56" xfId="1" applyFont="1" applyBorder="1" applyAlignment="1">
      <alignment horizontal="left" vertical="center"/>
    </xf>
    <xf numFmtId="0" fontId="12" fillId="0" borderId="38" xfId="1" applyFont="1" applyBorder="1" applyAlignment="1">
      <alignment horizontal="left" vertical="center"/>
    </xf>
    <xf numFmtId="0" fontId="12" fillId="0" borderId="29" xfId="1" applyFont="1" applyBorder="1" applyAlignment="1">
      <alignment horizontal="center" vertical="center"/>
    </xf>
    <xf numFmtId="0" fontId="33" fillId="7" borderId="24" xfId="1" applyFont="1" applyFill="1" applyBorder="1" applyAlignment="1">
      <alignment horizontal="left" vertical="center"/>
    </xf>
    <xf numFmtId="0" fontId="34" fillId="41" borderId="4" xfId="1" applyFont="1" applyFill="1" applyBorder="1" applyAlignment="1">
      <alignment horizontal="left" vertical="center" wrapText="1"/>
    </xf>
    <xf numFmtId="0" fontId="33" fillId="24" borderId="0" xfId="1" quotePrefix="1" applyFont="1" applyFill="1" applyAlignment="1">
      <alignment horizontal="left" vertical="center"/>
    </xf>
    <xf numFmtId="0" fontId="46" fillId="0" borderId="0" xfId="1" quotePrefix="1" applyFont="1" applyAlignment="1">
      <alignment vertical="center"/>
    </xf>
    <xf numFmtId="0" fontId="33" fillId="12" borderId="0" xfId="1" quotePrefix="1" applyFont="1" applyFill="1" applyAlignment="1">
      <alignment horizontal="left" vertical="center"/>
    </xf>
    <xf numFmtId="0" fontId="49" fillId="0" borderId="0" xfId="1" quotePrefix="1" applyFont="1" applyAlignment="1">
      <alignment horizontal="left" vertical="center"/>
    </xf>
    <xf numFmtId="0" fontId="33" fillId="16" borderId="0" xfId="1" quotePrefix="1" applyFont="1" applyFill="1" applyAlignment="1">
      <alignment horizontal="left" vertical="center"/>
    </xf>
    <xf numFmtId="0" fontId="49" fillId="0" borderId="0" xfId="1" applyFont="1" applyAlignment="1">
      <alignment horizontal="left" vertical="center"/>
    </xf>
    <xf numFmtId="0" fontId="34" fillId="0" borderId="0" xfId="1" quotePrefix="1" applyFont="1" applyAlignment="1">
      <alignment horizontal="left" vertical="center"/>
    </xf>
    <xf numFmtId="0" fontId="47" fillId="0" borderId="0" xfId="1" quotePrefix="1" applyFont="1" applyAlignment="1">
      <alignment vertical="center"/>
    </xf>
    <xf numFmtId="0" fontId="25" fillId="0" borderId="0" xfId="1" applyFont="1" applyAlignment="1">
      <alignment vertical="center"/>
    </xf>
    <xf numFmtId="0" fontId="53" fillId="0" borderId="66" xfId="13" applyFont="1" applyFill="1" applyBorder="1" applyAlignment="1">
      <alignment horizontal="center" vertical="center" wrapText="1"/>
    </xf>
    <xf numFmtId="0" fontId="51" fillId="0" borderId="0" xfId="13" applyFont="1" applyAlignment="1">
      <alignment horizontal="center" vertical="center"/>
    </xf>
    <xf numFmtId="0" fontId="35" fillId="0" borderId="0" xfId="13" applyFont="1" applyBorder="1" applyAlignment="1">
      <alignment horizontal="center" vertical="center"/>
    </xf>
    <xf numFmtId="0" fontId="35" fillId="0" borderId="0" xfId="13" applyFont="1" applyBorder="1"/>
    <xf numFmtId="0" fontId="53" fillId="0" borderId="67" xfId="13" applyFont="1" applyBorder="1" applyAlignment="1">
      <alignment horizontal="center" vertical="center" wrapText="1"/>
    </xf>
    <xf numFmtId="0" fontId="53" fillId="0" borderId="68" xfId="13" applyFont="1" applyBorder="1" applyAlignment="1">
      <alignment horizontal="center" vertical="center" wrapText="1"/>
    </xf>
    <xf numFmtId="0" fontId="53" fillId="0" borderId="69" xfId="13" applyFont="1" applyBorder="1" applyAlignment="1">
      <alignment horizontal="center" vertical="center" wrapText="1"/>
    </xf>
    <xf numFmtId="0" fontId="53" fillId="0" borderId="70" xfId="13" applyFont="1" applyBorder="1" applyAlignment="1">
      <alignment horizontal="center" vertical="center" wrapText="1"/>
    </xf>
    <xf numFmtId="0" fontId="53" fillId="0" borderId="66" xfId="13" applyFont="1" applyBorder="1" applyAlignment="1">
      <alignment horizontal="center" vertical="center" wrapText="1"/>
    </xf>
    <xf numFmtId="0" fontId="53" fillId="0" borderId="71" xfId="13" applyFont="1" applyBorder="1" applyAlignment="1">
      <alignment horizontal="center" vertical="center" wrapText="1"/>
    </xf>
    <xf numFmtId="0" fontId="53" fillId="0" borderId="72" xfId="13" applyFont="1" applyBorder="1" applyAlignment="1">
      <alignment horizontal="center" vertical="center" wrapText="1"/>
    </xf>
    <xf numFmtId="0" fontId="53" fillId="0" borderId="73" xfId="13" applyFont="1" applyBorder="1" applyAlignment="1">
      <alignment horizontal="center" vertical="center" wrapText="1"/>
    </xf>
    <xf numFmtId="0" fontId="53" fillId="0" borderId="74" xfId="13" applyFont="1" applyBorder="1" applyAlignment="1">
      <alignment horizontal="center" vertical="center" wrapText="1"/>
    </xf>
    <xf numFmtId="0" fontId="13" fillId="0" borderId="0" xfId="1"/>
    <xf numFmtId="0" fontId="54" fillId="0" borderId="0" xfId="19"/>
    <xf numFmtId="0" fontId="54" fillId="0" borderId="0" xfId="19" applyAlignment="1">
      <alignment horizontal="center"/>
    </xf>
    <xf numFmtId="0" fontId="50" fillId="0" borderId="0" xfId="13" applyAlignment="1">
      <alignment horizontal="center" wrapText="1"/>
    </xf>
  </cellXfs>
  <cellStyles count="20">
    <cellStyle name="Hyperlink" xfId="19" builtinId="8"/>
    <cellStyle name="Normal" xfId="0" builtinId="0"/>
    <cellStyle name="Normal 10" xfId="15" xr:uid="{648AD080-86B2-4DD3-B00D-C527A6C9C2DB}"/>
    <cellStyle name="Normal 11" xfId="17" xr:uid="{483BF52E-F073-45D8-9DB7-84F61FBE359D}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4 2" xfId="8" xr:uid="{77CC0F9A-8ED3-4DA7-8553-A0B4D06E5EC7}"/>
    <cellStyle name="Normal 4 3" xfId="14" xr:uid="{973F4AEC-365C-463B-9662-21073F101338}"/>
    <cellStyle name="Normal 4 4" xfId="16" xr:uid="{DF411170-614B-497D-B245-A0839D86EF9D}"/>
    <cellStyle name="Normal 5" xfId="4" xr:uid="{00000000-0005-0000-0000-000004000000}"/>
    <cellStyle name="Normal 5 2" xfId="9" xr:uid="{E6CB71E3-8571-4388-A39D-C7A7EB6E1C18}"/>
    <cellStyle name="Normal 6" xfId="5" xr:uid="{00000000-0005-0000-0000-000005000000}"/>
    <cellStyle name="Normal 6 2" xfId="10" xr:uid="{D33E9877-021A-42F9-9143-2F781D76850F}"/>
    <cellStyle name="Normal 7" xfId="6" xr:uid="{00000000-0005-0000-0000-000006000000}"/>
    <cellStyle name="Normal 7 2" xfId="11" xr:uid="{8D1EDDAB-6E15-48B9-B937-D03A757ABF4D}"/>
    <cellStyle name="Normal 8" xfId="7" xr:uid="{00000000-0005-0000-0000-000007000000}"/>
    <cellStyle name="Normal 8 2" xfId="12" xr:uid="{7989D7AC-4D7A-4417-9EE1-501F73304C3B}"/>
    <cellStyle name="Normal 9" xfId="13" xr:uid="{2F39E3D6-2FD6-441B-B521-8C4C10F659EC}"/>
    <cellStyle name="Percent 2" xfId="18" xr:uid="{BE6D8C30-D1E8-4EFE-94E0-0980A105BF68}"/>
  </cellStyles>
  <dxfs count="143"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9" tint="-0.499984740745262"/>
        </patternFill>
      </fill>
    </dxf>
    <dxf>
      <fill>
        <patternFill>
          <bgColor rgb="FFCCECF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66FF99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66FF9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499984740745262"/>
        </patternFill>
      </fill>
    </dxf>
    <dxf>
      <fill>
        <patternFill>
          <bgColor rgb="FFCCECFF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66FF99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66FF9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499984740745262"/>
        </patternFill>
      </fill>
    </dxf>
    <dxf>
      <fill>
        <patternFill>
          <bgColor rgb="FFCCECF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66FF99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66FF99"/>
        </patternFill>
      </fill>
    </dxf>
  </dxfs>
  <tableStyles count="0" defaultTableStyle="TableStyleMedium9" defaultPivotStyle="PivotStyleLight16"/>
  <colors>
    <mruColors>
      <color rgb="FFFF6600"/>
      <color rgb="FFCCFFCC"/>
      <color rgb="FF33CCCC"/>
      <color rgb="FF0099CC"/>
      <color rgb="FFFFCC66"/>
      <color rgb="FFFF0066"/>
      <color rgb="FFFFFF99"/>
      <color rgb="FF66FF99"/>
      <color rgb="FF99FF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264</xdr:row>
      <xdr:rowOff>9527</xdr:rowOff>
    </xdr:from>
    <xdr:to>
      <xdr:col>5</xdr:col>
      <xdr:colOff>1143000</xdr:colOff>
      <xdr:row>305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DF6F97B-E886-4162-B559-8815D0BFA556}"/>
            </a:ext>
          </a:extLst>
        </xdr:cNvPr>
        <xdr:cNvSpPr txBox="1"/>
      </xdr:nvSpPr>
      <xdr:spPr>
        <a:xfrm>
          <a:off x="1857375" y="42757727"/>
          <a:ext cx="1800225" cy="6762748"/>
        </a:xfrm>
        <a:prstGeom prst="rect">
          <a:avLst/>
        </a:prstGeom>
        <a:solidFill>
          <a:srgbClr val="FFCC66">
            <a:alpha val="74902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Power pins reflect the planned pinout where some Vdd and most Vss</a:t>
          </a:r>
          <a:r>
            <a:rPr lang="en-US" sz="1100" baseline="0"/>
            <a:t> are grouped together and not specifically identified. For that reason, the names may not alwya match across different packages.</a:t>
          </a:r>
          <a:endParaRPr lang="en-US" sz="1100"/>
        </a:p>
      </xdr:txBody>
    </xdr:sp>
    <xdr:clientData/>
  </xdr:twoCellAnchor>
  <xdr:twoCellAnchor>
    <xdr:from>
      <xdr:col>4</xdr:col>
      <xdr:colOff>323840</xdr:colOff>
      <xdr:row>7</xdr:row>
      <xdr:rowOff>19046</xdr:rowOff>
    </xdr:from>
    <xdr:to>
      <xdr:col>4</xdr:col>
      <xdr:colOff>904865</xdr:colOff>
      <xdr:row>235</xdr:row>
      <xdr:rowOff>28574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8196423-6EE2-49BC-B09D-288DF6784C27}"/>
            </a:ext>
          </a:extLst>
        </xdr:cNvPr>
        <xdr:cNvSpPr txBox="1"/>
      </xdr:nvSpPr>
      <xdr:spPr>
        <a:xfrm rot="10800000">
          <a:off x="2762240" y="1152521"/>
          <a:ext cx="285750" cy="36928428"/>
        </a:xfrm>
        <a:prstGeom prst="rect">
          <a:avLst/>
        </a:prstGeom>
        <a:solidFill>
          <a:srgbClr val="F2F2F2">
            <a:alpha val="69804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pPr algn="r"/>
          <a:r>
            <a:rPr lang="en-US" sz="280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Not updated        </a:t>
          </a:r>
          <a:r>
            <a:rPr lang="en-US" sz="2800">
              <a:solidFill>
                <a:srgbClr val="F2F2F2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</xdr:txBody>
    </xdr:sp>
    <xdr:clientData/>
  </xdr:twoCellAnchor>
  <xdr:twoCellAnchor>
    <xdr:from>
      <xdr:col>5</xdr:col>
      <xdr:colOff>285740</xdr:colOff>
      <xdr:row>7</xdr:row>
      <xdr:rowOff>9521</xdr:rowOff>
    </xdr:from>
    <xdr:to>
      <xdr:col>5</xdr:col>
      <xdr:colOff>866765</xdr:colOff>
      <xdr:row>235</xdr:row>
      <xdr:rowOff>19049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9FA10E6-920D-4682-BA70-984213F07194}"/>
            </a:ext>
          </a:extLst>
        </xdr:cNvPr>
        <xdr:cNvSpPr txBox="1"/>
      </xdr:nvSpPr>
      <xdr:spPr>
        <a:xfrm rot="10800000">
          <a:off x="3333740" y="1142996"/>
          <a:ext cx="323850" cy="36928428"/>
        </a:xfrm>
        <a:prstGeom prst="rect">
          <a:avLst/>
        </a:prstGeom>
        <a:solidFill>
          <a:srgbClr val="F2F2F2">
            <a:alpha val="69804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pPr algn="r"/>
          <a:r>
            <a:rPr lang="en-US" sz="280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Not updated        </a:t>
          </a:r>
          <a:r>
            <a:rPr lang="en-US" sz="2800">
              <a:solidFill>
                <a:srgbClr val="F2F2F2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</xdr:txBody>
    </xdr:sp>
    <xdr:clientData/>
  </xdr:twoCellAnchor>
  <xdr:twoCellAnchor>
    <xdr:from>
      <xdr:col>6</xdr:col>
      <xdr:colOff>57140</xdr:colOff>
      <xdr:row>7</xdr:row>
      <xdr:rowOff>19048</xdr:rowOff>
    </xdr:from>
    <xdr:to>
      <xdr:col>6</xdr:col>
      <xdr:colOff>285750</xdr:colOff>
      <xdr:row>235</xdr:row>
      <xdr:rowOff>19047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39104B5-131C-40F2-9A20-46D7F68563C9}"/>
            </a:ext>
          </a:extLst>
        </xdr:cNvPr>
        <xdr:cNvSpPr txBox="1"/>
      </xdr:nvSpPr>
      <xdr:spPr>
        <a:xfrm rot="10800000">
          <a:off x="3714740" y="1152523"/>
          <a:ext cx="228610" cy="36918899"/>
        </a:xfrm>
        <a:prstGeom prst="rect">
          <a:avLst/>
        </a:prstGeom>
        <a:solidFill>
          <a:srgbClr val="F2F2F2">
            <a:alpha val="69804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pPr algn="r"/>
          <a:r>
            <a:rPr lang="en-US" sz="160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Not updated                      </a:t>
          </a:r>
          <a:r>
            <a:rPr lang="en-US" sz="1600">
              <a:solidFill>
                <a:srgbClr val="F2F2F2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264</xdr:row>
      <xdr:rowOff>9527</xdr:rowOff>
    </xdr:from>
    <xdr:to>
      <xdr:col>11</xdr:col>
      <xdr:colOff>19050</xdr:colOff>
      <xdr:row>306</xdr:row>
      <xdr:rowOff>152400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F439602-1156-4780-98ED-864EBF6FED76}"/>
            </a:ext>
          </a:extLst>
        </xdr:cNvPr>
        <xdr:cNvSpPr txBox="1"/>
      </xdr:nvSpPr>
      <xdr:spPr>
        <a:xfrm>
          <a:off x="752475" y="45453302"/>
          <a:ext cx="7048500" cy="7343773"/>
        </a:xfrm>
        <a:prstGeom prst="rect">
          <a:avLst/>
        </a:prstGeom>
        <a:solidFill>
          <a:srgbClr val="FFCC66">
            <a:alpha val="74902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Pin names only are included here at present. The list comes from the RT700_supply_consolidation spreadsheet emailed on 10/16/2022. The</a:t>
          </a:r>
          <a:r>
            <a:rPr lang="en-US" sz="1100" baseline="0"/>
            <a:t> pads actually pinned out and the quantities will come from the packaging effort.</a:t>
          </a:r>
          <a:endParaRPr lang="en-US" sz="1100"/>
        </a:p>
      </xdr:txBody>
    </xdr:sp>
    <xdr:clientData/>
  </xdr:twoCellAnchor>
  <xdr:twoCellAnchor>
    <xdr:from>
      <xdr:col>4</xdr:col>
      <xdr:colOff>323840</xdr:colOff>
      <xdr:row>7</xdr:row>
      <xdr:rowOff>19046</xdr:rowOff>
    </xdr:from>
    <xdr:to>
      <xdr:col>4</xdr:col>
      <xdr:colOff>904865</xdr:colOff>
      <xdr:row>235</xdr:row>
      <xdr:rowOff>28574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6F95A58-8F95-43BD-A25F-CF13607FA182}"/>
            </a:ext>
          </a:extLst>
        </xdr:cNvPr>
        <xdr:cNvSpPr txBox="1"/>
      </xdr:nvSpPr>
      <xdr:spPr>
        <a:xfrm rot="10800000">
          <a:off x="3905240" y="1352546"/>
          <a:ext cx="581025" cy="39100128"/>
        </a:xfrm>
        <a:prstGeom prst="rect">
          <a:avLst/>
        </a:prstGeom>
        <a:solidFill>
          <a:srgbClr val="F2F2F2">
            <a:alpha val="69804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pPr algn="r"/>
          <a:r>
            <a:rPr lang="en-US" sz="280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Not updated        </a:t>
          </a:r>
          <a:r>
            <a:rPr lang="en-US" sz="2800">
              <a:solidFill>
                <a:srgbClr val="F2F2F2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</xdr:txBody>
    </xdr:sp>
    <xdr:clientData/>
  </xdr:twoCellAnchor>
  <xdr:twoCellAnchor>
    <xdr:from>
      <xdr:col>5</xdr:col>
      <xdr:colOff>285740</xdr:colOff>
      <xdr:row>7</xdr:row>
      <xdr:rowOff>9521</xdr:rowOff>
    </xdr:from>
    <xdr:to>
      <xdr:col>5</xdr:col>
      <xdr:colOff>866765</xdr:colOff>
      <xdr:row>235</xdr:row>
      <xdr:rowOff>19049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61CD7E5-2DD9-40ED-BFF9-CBC7A5F65195}"/>
            </a:ext>
          </a:extLst>
        </xdr:cNvPr>
        <xdr:cNvSpPr txBox="1"/>
      </xdr:nvSpPr>
      <xdr:spPr>
        <a:xfrm rot="10800000">
          <a:off x="4106323" y="1321854"/>
          <a:ext cx="581025" cy="38617528"/>
        </a:xfrm>
        <a:prstGeom prst="rect">
          <a:avLst/>
        </a:prstGeom>
        <a:solidFill>
          <a:srgbClr val="F2F2F2">
            <a:alpha val="69804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pPr algn="r"/>
          <a:r>
            <a:rPr lang="en-US" sz="280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Not updated        </a:t>
          </a:r>
          <a:r>
            <a:rPr lang="en-US" sz="2800">
              <a:solidFill>
                <a:srgbClr val="F2F2F2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</xdr:txBody>
    </xdr:sp>
    <xdr:clientData/>
  </xdr:twoCellAnchor>
  <xdr:twoCellAnchor>
    <xdr:from>
      <xdr:col>6</xdr:col>
      <xdr:colOff>57140</xdr:colOff>
      <xdr:row>7</xdr:row>
      <xdr:rowOff>19048</xdr:rowOff>
    </xdr:from>
    <xdr:to>
      <xdr:col>6</xdr:col>
      <xdr:colOff>285750</xdr:colOff>
      <xdr:row>235</xdr:row>
      <xdr:rowOff>19047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D0D8B79-D2B0-428A-8213-9F914B02C78D}"/>
            </a:ext>
          </a:extLst>
        </xdr:cNvPr>
        <xdr:cNvSpPr txBox="1"/>
      </xdr:nvSpPr>
      <xdr:spPr>
        <a:xfrm rot="10800000">
          <a:off x="5029190" y="1352548"/>
          <a:ext cx="228610" cy="39090599"/>
        </a:xfrm>
        <a:prstGeom prst="rect">
          <a:avLst/>
        </a:prstGeom>
        <a:solidFill>
          <a:srgbClr val="F2F2F2">
            <a:alpha val="69804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pPr algn="r"/>
          <a:r>
            <a:rPr lang="en-US" sz="160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Not updated                      </a:t>
          </a:r>
          <a:r>
            <a:rPr lang="en-US" sz="1600">
              <a:solidFill>
                <a:srgbClr val="F2F2F2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b01049/AppData/Local/Microsoft/Windows/Temporary%20Internet%20Files/Content.Outlook/XUH7SFX5/niobe2/Niobe_2_pad_list_141001_aruba_1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rr_workarea\ra5782\k4-hypnos\AS_development\temp-xlxs2dita_development\TRGMUX_Configuration_hypnos_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lots"/>
      <sheetName val="Extras"/>
      <sheetName val="Functions"/>
      <sheetName val="Pads"/>
      <sheetName val="PowerGroups"/>
      <sheetName val="Packages"/>
      <sheetName val="Release Notes"/>
      <sheetName val="func_assign"/>
      <sheetName val="Sheet1"/>
    </sheetNames>
    <sheetDataSet>
      <sheetData sheetId="0"/>
      <sheetData sheetId="1">
        <row r="2">
          <cell r="A2" t="str">
            <v>IN</v>
          </cell>
        </row>
        <row r="3">
          <cell r="A3" t="str">
            <v>OUT</v>
          </cell>
        </row>
        <row r="4">
          <cell r="A4" t="str">
            <v>INOUT</v>
          </cell>
        </row>
        <row r="5">
          <cell r="A5" t="str">
            <v>NA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Groupings"/>
      <sheetName val="INPUTS"/>
      <sheetName val="OUTPUTS"/>
      <sheetName val="Parameter Definitions"/>
      <sheetName val="Sample inputs"/>
      <sheetName val="Sample outputs"/>
      <sheetName val="PARAMETER_CONFIGURATION"/>
      <sheetName val="lookup"/>
    </sheetNames>
    <sheetDataSet>
      <sheetData sheetId="0" refreshError="1"/>
      <sheetData sheetId="1">
        <row r="4">
          <cell r="B4" t="str">
            <v>SYSTEM</v>
          </cell>
          <cell r="D4" t="str">
            <v>SYSTEM</v>
          </cell>
        </row>
        <row r="5">
          <cell r="B5" t="str">
            <v>SECURITY</v>
          </cell>
          <cell r="D5" t="str">
            <v>SECURITY</v>
          </cell>
        </row>
        <row r="6">
          <cell r="B6" t="str">
            <v>TIMER</v>
          </cell>
          <cell r="D6" t="str">
            <v>TIMER</v>
          </cell>
        </row>
        <row r="7">
          <cell r="B7" t="str">
            <v>COMMUNICATION</v>
          </cell>
          <cell r="D7" t="str">
            <v>COMMUNICATION</v>
          </cell>
        </row>
        <row r="8">
          <cell r="B8" t="str">
            <v>HUMAN MACHINE INTERFACES</v>
          </cell>
          <cell r="D8" t="str">
            <v>HUMAN MACHINE INTERFACES</v>
          </cell>
        </row>
        <row r="9">
          <cell r="B9" t="str">
            <v>ANALOG</v>
          </cell>
          <cell r="D9" t="str">
            <v>ANALOG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Y</v>
          </cell>
        </row>
        <row r="3">
          <cell r="A3" t="str">
            <v>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A888E-880C-4E10-AC10-E96740E65F37}">
  <sheetPr>
    <tabColor rgb="FF92D050"/>
    <pageSetUpPr fitToPage="1"/>
  </sheetPr>
  <dimension ref="A1:AF314"/>
  <sheetViews>
    <sheetView showGridLines="0" topLeftCell="F221" zoomScaleNormal="100" workbookViewId="0">
      <selection activeCell="AB238" sqref="AB238"/>
    </sheetView>
  </sheetViews>
  <sheetFormatPr defaultColWidth="9.1796875" defaultRowHeight="12.5" outlineLevelCol="1" x14ac:dyDescent="0.25"/>
  <cols>
    <col min="1" max="1" width="0.7265625" style="3" customWidth="1"/>
    <col min="2" max="2" width="10.54296875" style="3" bestFit="1" customWidth="1"/>
    <col min="3" max="3" width="9.26953125" style="3" bestFit="1" customWidth="1"/>
    <col min="4" max="4" width="31.453125" style="2" customWidth="1" outlineLevel="1"/>
    <col min="5" max="5" width="18.453125" style="2" customWidth="1" outlineLevel="1"/>
    <col min="6" max="6" width="17.453125" style="2" customWidth="1" outlineLevel="1"/>
    <col min="7" max="7" width="5" style="2" customWidth="1"/>
    <col min="8" max="10" width="6.26953125" style="3" customWidth="1"/>
    <col min="11" max="11" width="5" style="3" customWidth="1"/>
    <col min="12" max="12" width="8.81640625" style="2" bestFit="1" customWidth="1"/>
    <col min="13" max="13" width="19.81640625" style="2" bestFit="1" customWidth="1"/>
    <col min="14" max="14" width="21.54296875" style="2" bestFit="1" customWidth="1"/>
    <col min="15" max="15" width="20.1796875" style="2" bestFit="1" customWidth="1"/>
    <col min="16" max="16" width="11.453125" style="2" bestFit="1" customWidth="1"/>
    <col min="17" max="17" width="16.26953125" style="2" bestFit="1" customWidth="1"/>
    <col min="18" max="18" width="21.1796875" style="2" bestFit="1" customWidth="1"/>
    <col min="19" max="19" width="18.26953125" style="2" bestFit="1" customWidth="1"/>
    <col min="20" max="26" width="6.1796875" style="2" hidden="1" customWidth="1" outlineLevel="1"/>
    <col min="27" max="27" width="17" style="2" customWidth="1" collapsed="1"/>
    <col min="28" max="28" width="24.7265625" style="2" bestFit="1" customWidth="1"/>
    <col min="29" max="29" width="15.81640625" style="2" bestFit="1" customWidth="1"/>
    <col min="30" max="30" width="6" style="4" customWidth="1"/>
    <col min="31" max="31" width="7.7265625" style="4" customWidth="1" outlineLevel="1"/>
    <col min="32" max="32" width="8.54296875" style="4" bestFit="1" customWidth="1"/>
    <col min="33" max="16384" width="9.1796875" style="3"/>
  </cols>
  <sheetData>
    <row r="1" spans="1:32" s="7" customFormat="1" ht="17.5" x14ac:dyDescent="0.25">
      <c r="A1" s="380"/>
      <c r="B1" s="9" t="s">
        <v>215</v>
      </c>
      <c r="D1" s="8"/>
      <c r="E1" s="8"/>
      <c r="G1" s="28" t="s">
        <v>314</v>
      </c>
      <c r="J1" s="89"/>
      <c r="K1" s="8"/>
      <c r="L1" s="8"/>
      <c r="M1" s="75"/>
      <c r="N1" s="75"/>
      <c r="O1" s="75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10"/>
      <c r="AF1" s="10"/>
    </row>
    <row r="2" spans="1:32" s="7" customFormat="1" ht="12" customHeight="1" x14ac:dyDescent="0.25">
      <c r="D2" s="379"/>
      <c r="F2" s="8"/>
      <c r="G2" s="89">
        <f>COUNTIF(G8:G262,"x")</f>
        <v>120</v>
      </c>
      <c r="H2" s="89">
        <f>COUNTIF(H8:H262,"x")</f>
        <v>160</v>
      </c>
      <c r="I2" s="89">
        <f>COUNTIF(I8:I262,"x")</f>
        <v>160</v>
      </c>
      <c r="J2" s="89">
        <f>COUNTIF(J8:J262,"x")</f>
        <v>195</v>
      </c>
      <c r="K2" s="89">
        <f>COUNTIF(K8:K262,"x")</f>
        <v>217</v>
      </c>
      <c r="L2" s="75" t="s">
        <v>692</v>
      </c>
      <c r="M2" s="75"/>
      <c r="N2" s="378" t="s">
        <v>330</v>
      </c>
      <c r="O2" s="8"/>
      <c r="P2" s="8"/>
      <c r="Q2" s="132" t="s">
        <v>610</v>
      </c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10"/>
      <c r="AF2" s="10"/>
    </row>
    <row r="3" spans="1:32" s="7" customFormat="1" ht="12" customHeight="1" x14ac:dyDescent="0.25">
      <c r="B3" s="127"/>
      <c r="C3" s="377" t="s">
        <v>855</v>
      </c>
      <c r="D3" s="373"/>
      <c r="G3" s="89">
        <f>COUNTIF(G237:G262,"d")</f>
        <v>20</v>
      </c>
      <c r="H3" s="89">
        <f>COUNTIF(H237:H262,"d")</f>
        <v>19</v>
      </c>
      <c r="I3" s="89">
        <f>COUNTIF(I237:I262,"d")</f>
        <v>15</v>
      </c>
      <c r="J3" s="89">
        <f>COUNTIF(J237:J262,"d")</f>
        <v>21</v>
      </c>
      <c r="K3" s="89">
        <f>COUNTIF(K237:K262,"d")</f>
        <v>23</v>
      </c>
      <c r="L3" s="75" t="s">
        <v>611</v>
      </c>
      <c r="M3" s="75"/>
      <c r="N3" s="376" t="s">
        <v>760</v>
      </c>
      <c r="O3" s="8" t="s">
        <v>329</v>
      </c>
      <c r="P3" s="8"/>
      <c r="Q3" s="151" t="s">
        <v>697</v>
      </c>
      <c r="R3" s="8" t="s">
        <v>331</v>
      </c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10"/>
      <c r="AF3" s="10"/>
    </row>
    <row r="4" spans="1:32" s="7" customFormat="1" ht="12" customHeight="1" x14ac:dyDescent="0.25">
      <c r="C4" s="375"/>
      <c r="D4" s="373"/>
      <c r="E4" s="89"/>
      <c r="G4" s="89">
        <f>SUM(G265:G306)</f>
        <v>0</v>
      </c>
      <c r="H4" s="89">
        <f>SUM(H265:H306)</f>
        <v>77</v>
      </c>
      <c r="I4" s="89">
        <f>SUM(I265:I306)</f>
        <v>0</v>
      </c>
      <c r="J4" s="89">
        <f>SUM(J265:J306)</f>
        <v>104</v>
      </c>
      <c r="K4" s="89">
        <f>SUM(K265:K306)</f>
        <v>0</v>
      </c>
      <c r="L4" s="75" t="s">
        <v>995</v>
      </c>
      <c r="M4" s="75"/>
      <c r="N4" s="374" t="s">
        <v>759</v>
      </c>
      <c r="O4" s="8" t="s">
        <v>761</v>
      </c>
      <c r="P4" s="8"/>
      <c r="Q4" s="152" t="s">
        <v>932</v>
      </c>
      <c r="R4" s="8" t="s">
        <v>333</v>
      </c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10"/>
      <c r="AE4" s="10"/>
      <c r="AF4" s="10"/>
    </row>
    <row r="5" spans="1:32" s="7" customFormat="1" ht="12" customHeight="1" x14ac:dyDescent="0.25">
      <c r="C5" s="243"/>
      <c r="D5" s="373"/>
      <c r="G5" s="89" t="s">
        <v>722</v>
      </c>
      <c r="H5" s="89">
        <f>SUM(H2:H4)</f>
        <v>256</v>
      </c>
      <c r="I5" s="89" t="s">
        <v>722</v>
      </c>
      <c r="J5" s="89">
        <f>SUM(J2:J4)</f>
        <v>320</v>
      </c>
      <c r="K5" s="89" t="s">
        <v>722</v>
      </c>
      <c r="L5" s="75" t="s">
        <v>613</v>
      </c>
      <c r="M5" s="75"/>
      <c r="N5" s="372" t="s">
        <v>312</v>
      </c>
      <c r="O5" s="8" t="s">
        <v>347</v>
      </c>
      <c r="P5" s="8"/>
      <c r="Q5" s="153" t="s">
        <v>102</v>
      </c>
      <c r="R5" s="8" t="s">
        <v>332</v>
      </c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10"/>
      <c r="AE5" s="10" t="s">
        <v>933</v>
      </c>
      <c r="AF5" s="10"/>
    </row>
    <row r="6" spans="1:32" s="7" customFormat="1" ht="12" customHeight="1" x14ac:dyDescent="0.25">
      <c r="D6" s="10">
        <f>COUNTIF(D8:D262,"&lt;&gt;")</f>
        <v>149</v>
      </c>
      <c r="E6" s="10">
        <f>COUNTIF(E8:E262,"&lt;&gt;")</f>
        <v>194</v>
      </c>
      <c r="F6" s="10">
        <f>COUNTIF(F8:F262,"&lt;&gt;")</f>
        <v>140</v>
      </c>
      <c r="G6" s="184">
        <v>184</v>
      </c>
      <c r="H6" s="184"/>
      <c r="I6" s="184">
        <v>256</v>
      </c>
      <c r="J6" s="184"/>
      <c r="K6" s="184">
        <f>361-K4</f>
        <v>361</v>
      </c>
      <c r="L6" s="28"/>
      <c r="M6" s="8"/>
      <c r="N6" s="8"/>
      <c r="O6" s="8"/>
      <c r="P6" s="8"/>
      <c r="Q6" s="8"/>
      <c r="R6" s="8"/>
      <c r="S6" s="8"/>
      <c r="T6" s="8"/>
      <c r="U6" s="28"/>
      <c r="V6" s="8"/>
      <c r="W6" s="8"/>
      <c r="X6" s="8"/>
      <c r="Y6" s="28"/>
      <c r="Z6" s="8"/>
      <c r="AA6" s="8"/>
      <c r="AB6" s="8"/>
      <c r="AC6" s="8"/>
      <c r="AD6" s="10"/>
      <c r="AE6" s="10">
        <v>221018</v>
      </c>
      <c r="AF6" s="10"/>
    </row>
    <row r="7" spans="1:32" s="7" customFormat="1" ht="23" x14ac:dyDescent="0.25">
      <c r="B7" s="34" t="s">
        <v>755</v>
      </c>
      <c r="C7" s="181" t="s">
        <v>467</v>
      </c>
      <c r="D7" s="25" t="s">
        <v>994</v>
      </c>
      <c r="E7" s="25" t="s">
        <v>993</v>
      </c>
      <c r="F7" s="25" t="s">
        <v>992</v>
      </c>
      <c r="G7" s="76" t="s">
        <v>777</v>
      </c>
      <c r="H7" s="76" t="s">
        <v>991</v>
      </c>
      <c r="I7" s="371" t="s">
        <v>894</v>
      </c>
      <c r="J7" s="268" t="s">
        <v>990</v>
      </c>
      <c r="K7" s="177" t="s">
        <v>753</v>
      </c>
      <c r="L7" s="34" t="s">
        <v>315</v>
      </c>
      <c r="M7" s="25" t="s">
        <v>316</v>
      </c>
      <c r="N7" s="25" t="s">
        <v>317</v>
      </c>
      <c r="O7" s="25" t="s">
        <v>318</v>
      </c>
      <c r="P7" s="25" t="s">
        <v>319</v>
      </c>
      <c r="Q7" s="25" t="s">
        <v>320</v>
      </c>
      <c r="R7" s="25" t="s">
        <v>321</v>
      </c>
      <c r="S7" s="25" t="s">
        <v>322</v>
      </c>
      <c r="T7" s="35" t="s">
        <v>323</v>
      </c>
      <c r="U7" s="35" t="s">
        <v>324</v>
      </c>
      <c r="V7" s="35" t="s">
        <v>325</v>
      </c>
      <c r="W7" s="35" t="s">
        <v>326</v>
      </c>
      <c r="X7" s="35" t="s">
        <v>327</v>
      </c>
      <c r="Y7" s="35" t="s">
        <v>143</v>
      </c>
      <c r="Z7" s="35" t="s">
        <v>144</v>
      </c>
      <c r="AA7" s="36" t="s">
        <v>328</v>
      </c>
      <c r="AB7" s="37" t="s">
        <v>145</v>
      </c>
      <c r="AC7" s="38" t="s">
        <v>146</v>
      </c>
      <c r="AD7" s="220" t="s">
        <v>826</v>
      </c>
      <c r="AE7" s="221" t="s">
        <v>214</v>
      </c>
      <c r="AF7" s="274" t="s">
        <v>896</v>
      </c>
    </row>
    <row r="8" spans="1:32" s="7" customFormat="1" ht="11.5" x14ac:dyDescent="0.25">
      <c r="B8" s="222" t="s">
        <v>756</v>
      </c>
      <c r="C8" s="216" t="s">
        <v>697</v>
      </c>
      <c r="D8" s="113" t="s">
        <v>858</v>
      </c>
      <c r="E8" s="186" t="s">
        <v>351</v>
      </c>
      <c r="F8" s="186" t="s">
        <v>351</v>
      </c>
      <c r="G8" s="202" t="s">
        <v>247</v>
      </c>
      <c r="H8" s="202" t="s">
        <v>247</v>
      </c>
      <c r="I8" s="202" t="s">
        <v>247</v>
      </c>
      <c r="J8" s="202" t="s">
        <v>247</v>
      </c>
      <c r="K8" s="203" t="s">
        <v>247</v>
      </c>
      <c r="L8" s="324" t="s">
        <v>41</v>
      </c>
      <c r="M8" s="95" t="s">
        <v>480</v>
      </c>
      <c r="N8" s="105" t="s">
        <v>706</v>
      </c>
      <c r="O8" s="105" t="s">
        <v>203</v>
      </c>
      <c r="P8" s="102" t="s">
        <v>381</v>
      </c>
      <c r="Q8" s="101" t="s">
        <v>363</v>
      </c>
      <c r="R8" s="101" t="s">
        <v>378</v>
      </c>
      <c r="S8" s="29"/>
      <c r="T8" s="134"/>
      <c r="U8" s="134"/>
      <c r="V8" s="134"/>
      <c r="W8" s="134"/>
      <c r="X8" s="134"/>
      <c r="Y8" s="134"/>
      <c r="Z8" s="134"/>
      <c r="AA8" s="356" t="s">
        <v>898</v>
      </c>
      <c r="AB8" s="199"/>
      <c r="AC8" s="357"/>
      <c r="AD8" s="11">
        <f t="shared" ref="AD8:AD71" si="0">IF(AND(G8&lt;&gt;"",H8&lt;&gt;"",I8&lt;&gt;"",J8&lt;&gt;"",K8&lt;&gt;""),1,0)</f>
        <v>1</v>
      </c>
      <c r="AE8" s="21" t="s">
        <v>893</v>
      </c>
      <c r="AF8" s="10">
        <f t="shared" ref="AF8:AF71" si="1">IF(OR(H8&lt;&gt;"",I8&lt;&gt;""),1,0)</f>
        <v>1</v>
      </c>
    </row>
    <row r="9" spans="1:32" s="7" customFormat="1" ht="11.5" x14ac:dyDescent="0.25">
      <c r="B9" s="223" t="s">
        <v>756</v>
      </c>
      <c r="C9" s="217" t="s">
        <v>697</v>
      </c>
      <c r="D9" s="113" t="s">
        <v>858</v>
      </c>
      <c r="E9" s="186" t="s">
        <v>351</v>
      </c>
      <c r="F9" s="186" t="s">
        <v>351</v>
      </c>
      <c r="G9" s="202" t="s">
        <v>247</v>
      </c>
      <c r="H9" s="202" t="s">
        <v>247</v>
      </c>
      <c r="I9" s="202" t="s">
        <v>247</v>
      </c>
      <c r="J9" s="202" t="s">
        <v>247</v>
      </c>
      <c r="K9" s="203" t="s">
        <v>247</v>
      </c>
      <c r="L9" s="324" t="s">
        <v>47</v>
      </c>
      <c r="M9" s="95" t="s">
        <v>481</v>
      </c>
      <c r="N9" s="105" t="s">
        <v>707</v>
      </c>
      <c r="O9" s="105" t="s">
        <v>204</v>
      </c>
      <c r="P9" s="102" t="s">
        <v>395</v>
      </c>
      <c r="Q9" s="101" t="s">
        <v>365</v>
      </c>
      <c r="R9" s="101" t="s">
        <v>370</v>
      </c>
      <c r="S9" s="29"/>
      <c r="T9" s="134"/>
      <c r="U9" s="134"/>
      <c r="V9" s="134"/>
      <c r="W9" s="134"/>
      <c r="X9" s="134"/>
      <c r="Y9" s="134"/>
      <c r="Z9" s="134"/>
      <c r="AA9" s="356" t="s">
        <v>899</v>
      </c>
      <c r="AB9" s="199"/>
      <c r="AC9" s="357"/>
      <c r="AD9" s="11">
        <f t="shared" si="0"/>
        <v>1</v>
      </c>
      <c r="AE9" s="21" t="s">
        <v>893</v>
      </c>
      <c r="AF9" s="10">
        <f t="shared" si="1"/>
        <v>1</v>
      </c>
    </row>
    <row r="10" spans="1:32" s="7" customFormat="1" ht="11.5" x14ac:dyDescent="0.25">
      <c r="B10" s="223" t="s">
        <v>756</v>
      </c>
      <c r="C10" s="217" t="s">
        <v>697</v>
      </c>
      <c r="D10" s="113" t="s">
        <v>859</v>
      </c>
      <c r="E10" s="186" t="s">
        <v>824</v>
      </c>
      <c r="F10" s="113" t="s">
        <v>313</v>
      </c>
      <c r="G10" s="202" t="s">
        <v>247</v>
      </c>
      <c r="H10" s="202" t="s">
        <v>247</v>
      </c>
      <c r="I10" s="202" t="s">
        <v>247</v>
      </c>
      <c r="J10" s="202" t="s">
        <v>247</v>
      </c>
      <c r="K10" s="203" t="s">
        <v>247</v>
      </c>
      <c r="L10" s="324" t="s">
        <v>54</v>
      </c>
      <c r="M10" s="95" t="s">
        <v>482</v>
      </c>
      <c r="N10" s="105" t="s">
        <v>708</v>
      </c>
      <c r="O10" s="105" t="s">
        <v>205</v>
      </c>
      <c r="P10" s="102" t="s">
        <v>396</v>
      </c>
      <c r="Q10" s="101" t="s">
        <v>364</v>
      </c>
      <c r="R10" s="134"/>
      <c r="S10" s="95" t="s">
        <v>500</v>
      </c>
      <c r="T10" s="134"/>
      <c r="U10" s="134"/>
      <c r="V10" s="134"/>
      <c r="W10" s="134"/>
      <c r="X10" s="134"/>
      <c r="Y10" s="134"/>
      <c r="Z10" s="134"/>
      <c r="AA10" s="356" t="s">
        <v>900</v>
      </c>
      <c r="AB10" s="199"/>
      <c r="AC10" s="357"/>
      <c r="AD10" s="11">
        <f t="shared" si="0"/>
        <v>1</v>
      </c>
      <c r="AE10" s="21" t="s">
        <v>893</v>
      </c>
      <c r="AF10" s="10">
        <f t="shared" si="1"/>
        <v>1</v>
      </c>
    </row>
    <row r="11" spans="1:32" s="7" customFormat="1" ht="11.5" x14ac:dyDescent="0.25">
      <c r="B11" s="223" t="s">
        <v>756</v>
      </c>
      <c r="C11" s="217" t="s">
        <v>697</v>
      </c>
      <c r="D11" s="113" t="s">
        <v>860</v>
      </c>
      <c r="E11" s="186" t="s">
        <v>478</v>
      </c>
      <c r="F11" s="113" t="s">
        <v>313</v>
      </c>
      <c r="G11" s="202" t="s">
        <v>247</v>
      </c>
      <c r="H11" s="202" t="s">
        <v>247</v>
      </c>
      <c r="I11" s="202" t="s">
        <v>247</v>
      </c>
      <c r="J11" s="202" t="s">
        <v>247</v>
      </c>
      <c r="K11" s="203" t="s">
        <v>247</v>
      </c>
      <c r="L11" s="324" t="s">
        <v>53</v>
      </c>
      <c r="M11" s="95" t="s">
        <v>584</v>
      </c>
      <c r="N11" s="105" t="s">
        <v>709</v>
      </c>
      <c r="O11" s="105" t="s">
        <v>206</v>
      </c>
      <c r="P11" s="102" t="s">
        <v>397</v>
      </c>
      <c r="Q11" s="101" t="s">
        <v>366</v>
      </c>
      <c r="R11" s="134"/>
      <c r="S11" s="29"/>
      <c r="T11" s="134"/>
      <c r="U11" s="134"/>
      <c r="V11" s="134"/>
      <c r="W11" s="134"/>
      <c r="X11" s="134"/>
      <c r="Y11" s="134"/>
      <c r="Z11" s="134"/>
      <c r="AA11" s="356" t="s">
        <v>901</v>
      </c>
      <c r="AB11" s="199"/>
      <c r="AC11" s="357"/>
      <c r="AD11" s="11">
        <f t="shared" si="0"/>
        <v>1</v>
      </c>
      <c r="AE11" s="21" t="s">
        <v>893</v>
      </c>
      <c r="AF11" s="10">
        <f t="shared" si="1"/>
        <v>1</v>
      </c>
    </row>
    <row r="12" spans="1:32" s="7" customFormat="1" ht="11.5" x14ac:dyDescent="0.25">
      <c r="B12" s="223" t="s">
        <v>756</v>
      </c>
      <c r="C12" s="217" t="s">
        <v>697</v>
      </c>
      <c r="D12" s="113" t="s">
        <v>860</v>
      </c>
      <c r="E12" s="186" t="s">
        <v>478</v>
      </c>
      <c r="F12" s="113" t="s">
        <v>313</v>
      </c>
      <c r="G12" s="202" t="s">
        <v>247</v>
      </c>
      <c r="H12" s="202" t="s">
        <v>247</v>
      </c>
      <c r="I12" s="202" t="s">
        <v>247</v>
      </c>
      <c r="J12" s="202" t="s">
        <v>247</v>
      </c>
      <c r="K12" s="203" t="s">
        <v>247</v>
      </c>
      <c r="L12" s="324" t="s">
        <v>52</v>
      </c>
      <c r="M12" s="95" t="s">
        <v>585</v>
      </c>
      <c r="N12" s="105" t="s">
        <v>710</v>
      </c>
      <c r="O12" s="105" t="s">
        <v>207</v>
      </c>
      <c r="P12" s="102" t="s">
        <v>398</v>
      </c>
      <c r="Q12" s="101" t="s">
        <v>367</v>
      </c>
      <c r="R12" s="134"/>
      <c r="S12" s="29"/>
      <c r="T12" s="134"/>
      <c r="U12" s="134"/>
      <c r="V12" s="134"/>
      <c r="W12" s="134"/>
      <c r="X12" s="134"/>
      <c r="Y12" s="134"/>
      <c r="Z12" s="134"/>
      <c r="AA12" s="356" t="s">
        <v>902</v>
      </c>
      <c r="AB12" s="199"/>
      <c r="AC12" s="357"/>
      <c r="AD12" s="11">
        <f t="shared" si="0"/>
        <v>1</v>
      </c>
      <c r="AE12" s="21" t="s">
        <v>893</v>
      </c>
      <c r="AF12" s="10">
        <f t="shared" si="1"/>
        <v>1</v>
      </c>
    </row>
    <row r="13" spans="1:32" s="7" customFormat="1" ht="11.5" x14ac:dyDescent="0.25">
      <c r="B13" s="223" t="s">
        <v>756</v>
      </c>
      <c r="C13" s="217" t="s">
        <v>697</v>
      </c>
      <c r="D13" s="113" t="s">
        <v>860</v>
      </c>
      <c r="E13" s="113" t="s">
        <v>845</v>
      </c>
      <c r="F13" s="113" t="s">
        <v>313</v>
      </c>
      <c r="G13" s="202" t="s">
        <v>247</v>
      </c>
      <c r="H13" s="202" t="s">
        <v>247</v>
      </c>
      <c r="I13" s="202" t="s">
        <v>247</v>
      </c>
      <c r="J13" s="202" t="s">
        <v>247</v>
      </c>
      <c r="K13" s="203" t="s">
        <v>247</v>
      </c>
      <c r="L13" s="324" t="s">
        <v>43</v>
      </c>
      <c r="M13" s="95" t="s">
        <v>586</v>
      </c>
      <c r="N13" s="105" t="s">
        <v>711</v>
      </c>
      <c r="O13" s="105" t="s">
        <v>208</v>
      </c>
      <c r="P13" s="102" t="s">
        <v>403</v>
      </c>
      <c r="Q13" s="101" t="s">
        <v>368</v>
      </c>
      <c r="R13" s="160" t="s">
        <v>198</v>
      </c>
      <c r="S13" s="95" t="s">
        <v>501</v>
      </c>
      <c r="T13" s="134"/>
      <c r="U13" s="134"/>
      <c r="V13" s="134"/>
      <c r="W13" s="134"/>
      <c r="X13" s="134"/>
      <c r="Y13" s="134"/>
      <c r="Z13" s="134"/>
      <c r="AA13" s="356" t="s">
        <v>903</v>
      </c>
      <c r="AB13" s="199"/>
      <c r="AC13" s="357"/>
      <c r="AD13" s="11">
        <f t="shared" si="0"/>
        <v>1</v>
      </c>
      <c r="AE13" s="21" t="s">
        <v>893</v>
      </c>
      <c r="AF13" s="10">
        <f t="shared" si="1"/>
        <v>1</v>
      </c>
    </row>
    <row r="14" spans="1:32" s="7" customFormat="1" ht="11.5" x14ac:dyDescent="0.25">
      <c r="B14" s="223" t="s">
        <v>756</v>
      </c>
      <c r="C14" s="217" t="s">
        <v>697</v>
      </c>
      <c r="D14" s="113"/>
      <c r="E14" s="113"/>
      <c r="F14" s="113"/>
      <c r="G14" s="202"/>
      <c r="H14" s="202" t="s">
        <v>247</v>
      </c>
      <c r="I14" s="202" t="s">
        <v>247</v>
      </c>
      <c r="J14" s="202" t="s">
        <v>247</v>
      </c>
      <c r="K14" s="203" t="s">
        <v>247</v>
      </c>
      <c r="L14" s="324" t="s">
        <v>44</v>
      </c>
      <c r="M14" s="95" t="s">
        <v>587</v>
      </c>
      <c r="N14" s="105" t="s">
        <v>712</v>
      </c>
      <c r="O14" s="105" t="s">
        <v>209</v>
      </c>
      <c r="P14" s="102" t="s">
        <v>382</v>
      </c>
      <c r="Q14" s="95" t="s">
        <v>496</v>
      </c>
      <c r="R14" s="134"/>
      <c r="S14" s="134"/>
      <c r="T14" s="134"/>
      <c r="U14" s="134"/>
      <c r="V14" s="134"/>
      <c r="W14" s="134"/>
      <c r="X14" s="134"/>
      <c r="Y14" s="134"/>
      <c r="Z14" s="134"/>
      <c r="AA14" s="205"/>
      <c r="AB14" s="199"/>
      <c r="AC14" s="357"/>
      <c r="AD14" s="11">
        <f t="shared" si="0"/>
        <v>0</v>
      </c>
      <c r="AE14" s="21"/>
      <c r="AF14" s="10">
        <f t="shared" si="1"/>
        <v>1</v>
      </c>
    </row>
    <row r="15" spans="1:32" s="7" customFormat="1" ht="11.5" x14ac:dyDescent="0.25">
      <c r="B15" s="223" t="s">
        <v>756</v>
      </c>
      <c r="C15" s="217" t="s">
        <v>697</v>
      </c>
      <c r="D15" s="113"/>
      <c r="E15" s="113"/>
      <c r="F15" s="113"/>
      <c r="G15" s="202"/>
      <c r="H15" s="202" t="s">
        <v>247</v>
      </c>
      <c r="I15" s="202" t="s">
        <v>247</v>
      </c>
      <c r="J15" s="202" t="s">
        <v>247</v>
      </c>
      <c r="K15" s="203" t="s">
        <v>247</v>
      </c>
      <c r="L15" s="324" t="s">
        <v>56</v>
      </c>
      <c r="M15" s="95" t="s">
        <v>588</v>
      </c>
      <c r="N15" s="105" t="s">
        <v>713</v>
      </c>
      <c r="O15" s="105" t="s">
        <v>210</v>
      </c>
      <c r="P15" s="102" t="s">
        <v>383</v>
      </c>
      <c r="Q15" s="95" t="s">
        <v>497</v>
      </c>
      <c r="R15" s="134"/>
      <c r="S15" s="134"/>
      <c r="T15" s="134"/>
      <c r="U15" s="134"/>
      <c r="V15" s="134"/>
      <c r="W15" s="134"/>
      <c r="X15" s="134"/>
      <c r="Y15" s="134"/>
      <c r="Z15" s="134"/>
      <c r="AA15" s="205"/>
      <c r="AB15" s="199"/>
      <c r="AC15" s="357"/>
      <c r="AD15" s="11">
        <f t="shared" si="0"/>
        <v>0</v>
      </c>
      <c r="AE15" s="21"/>
      <c r="AF15" s="10">
        <f t="shared" si="1"/>
        <v>1</v>
      </c>
    </row>
    <row r="16" spans="1:32" s="7" customFormat="1" ht="11.5" x14ac:dyDescent="0.25">
      <c r="B16" s="223" t="s">
        <v>756</v>
      </c>
      <c r="C16" s="217" t="s">
        <v>697</v>
      </c>
      <c r="D16" s="113"/>
      <c r="E16" s="113"/>
      <c r="F16" s="113"/>
      <c r="G16" s="202"/>
      <c r="H16" s="202"/>
      <c r="I16" s="202"/>
      <c r="J16" s="202"/>
      <c r="K16" s="203" t="s">
        <v>247</v>
      </c>
      <c r="L16" s="324" t="s">
        <v>51</v>
      </c>
      <c r="M16" s="95" t="s">
        <v>589</v>
      </c>
      <c r="N16" s="105" t="s">
        <v>706</v>
      </c>
      <c r="O16" s="105" t="s">
        <v>203</v>
      </c>
      <c r="P16" s="102" t="s">
        <v>384</v>
      </c>
      <c r="Q16" s="134"/>
      <c r="R16" s="16" t="s">
        <v>476</v>
      </c>
      <c r="S16" s="134"/>
      <c r="T16" s="134"/>
      <c r="U16" s="134"/>
      <c r="V16" s="134"/>
      <c r="W16" s="134"/>
      <c r="X16" s="134"/>
      <c r="Y16" s="134"/>
      <c r="Z16" s="134"/>
      <c r="AA16" s="205"/>
      <c r="AB16" s="199"/>
      <c r="AC16" s="357"/>
      <c r="AD16" s="11">
        <f t="shared" si="0"/>
        <v>0</v>
      </c>
      <c r="AE16" s="21"/>
      <c r="AF16" s="10">
        <f t="shared" si="1"/>
        <v>0</v>
      </c>
    </row>
    <row r="17" spans="2:32" s="7" customFormat="1" ht="11.5" x14ac:dyDescent="0.25">
      <c r="B17" s="223" t="s">
        <v>756</v>
      </c>
      <c r="C17" s="217" t="s">
        <v>697</v>
      </c>
      <c r="D17" s="113"/>
      <c r="E17" s="113"/>
      <c r="F17" s="113"/>
      <c r="G17" s="202"/>
      <c r="H17" s="202"/>
      <c r="I17" s="202"/>
      <c r="J17" s="202" t="s">
        <v>247</v>
      </c>
      <c r="K17" s="203" t="s">
        <v>247</v>
      </c>
      <c r="L17" s="324" t="s">
        <v>55</v>
      </c>
      <c r="M17" s="95" t="s">
        <v>590</v>
      </c>
      <c r="N17" s="105" t="s">
        <v>707</v>
      </c>
      <c r="O17" s="105" t="s">
        <v>204</v>
      </c>
      <c r="P17" s="102" t="s">
        <v>395</v>
      </c>
      <c r="Q17" s="95" t="s">
        <v>563</v>
      </c>
      <c r="R17" s="134"/>
      <c r="S17" s="134"/>
      <c r="T17" s="134"/>
      <c r="U17" s="134"/>
      <c r="V17" s="134"/>
      <c r="W17" s="134"/>
      <c r="X17" s="134"/>
      <c r="Y17" s="134"/>
      <c r="Z17" s="134"/>
      <c r="AA17" s="205"/>
      <c r="AB17" s="199"/>
      <c r="AC17" s="357"/>
      <c r="AD17" s="11">
        <f t="shared" si="0"/>
        <v>0</v>
      </c>
      <c r="AE17" s="21"/>
      <c r="AF17" s="10">
        <f t="shared" si="1"/>
        <v>0</v>
      </c>
    </row>
    <row r="18" spans="2:32" s="7" customFormat="1" ht="11.5" x14ac:dyDescent="0.25">
      <c r="B18" s="223" t="s">
        <v>756</v>
      </c>
      <c r="C18" s="217" t="s">
        <v>697</v>
      </c>
      <c r="D18" s="113" t="s">
        <v>861</v>
      </c>
      <c r="E18" s="186" t="s">
        <v>477</v>
      </c>
      <c r="F18" s="186" t="s">
        <v>477</v>
      </c>
      <c r="G18" s="202" t="s">
        <v>247</v>
      </c>
      <c r="H18" s="202" t="s">
        <v>247</v>
      </c>
      <c r="I18" s="202" t="s">
        <v>247</v>
      </c>
      <c r="J18" s="202" t="s">
        <v>247</v>
      </c>
      <c r="K18" s="203" t="s">
        <v>247</v>
      </c>
      <c r="L18" s="324" t="s">
        <v>63</v>
      </c>
      <c r="M18" s="95" t="s">
        <v>591</v>
      </c>
      <c r="N18" s="105" t="s">
        <v>710</v>
      </c>
      <c r="O18" s="105" t="s">
        <v>207</v>
      </c>
      <c r="P18" s="102" t="s">
        <v>399</v>
      </c>
      <c r="Q18" s="102" t="s">
        <v>714</v>
      </c>
      <c r="R18" s="101" t="s">
        <v>373</v>
      </c>
      <c r="S18" s="134"/>
      <c r="T18" s="134"/>
      <c r="U18" s="134"/>
      <c r="V18" s="134"/>
      <c r="W18" s="134"/>
      <c r="X18" s="134"/>
      <c r="Y18" s="134"/>
      <c r="Z18" s="134"/>
      <c r="AA18" s="356" t="s">
        <v>904</v>
      </c>
      <c r="AB18" s="199"/>
      <c r="AC18" s="357"/>
      <c r="AD18" s="11">
        <f t="shared" si="0"/>
        <v>1</v>
      </c>
      <c r="AE18" s="21" t="s">
        <v>893</v>
      </c>
      <c r="AF18" s="10">
        <f t="shared" si="1"/>
        <v>1</v>
      </c>
    </row>
    <row r="19" spans="2:32" s="7" customFormat="1" ht="11.5" x14ac:dyDescent="0.25">
      <c r="B19" s="223" t="s">
        <v>756</v>
      </c>
      <c r="C19" s="217" t="s">
        <v>697</v>
      </c>
      <c r="D19" s="113" t="s">
        <v>861</v>
      </c>
      <c r="E19" s="186" t="s">
        <v>477</v>
      </c>
      <c r="F19" s="186" t="s">
        <v>477</v>
      </c>
      <c r="G19" s="202" t="s">
        <v>247</v>
      </c>
      <c r="H19" s="202" t="s">
        <v>247</v>
      </c>
      <c r="I19" s="202" t="s">
        <v>247</v>
      </c>
      <c r="J19" s="202" t="s">
        <v>247</v>
      </c>
      <c r="K19" s="203" t="s">
        <v>247</v>
      </c>
      <c r="L19" s="324" t="s">
        <v>62</v>
      </c>
      <c r="M19" s="95" t="s">
        <v>592</v>
      </c>
      <c r="N19" s="105" t="s">
        <v>711</v>
      </c>
      <c r="O19" s="105" t="s">
        <v>208</v>
      </c>
      <c r="P19" s="102" t="s">
        <v>400</v>
      </c>
      <c r="Q19" s="101" t="s">
        <v>375</v>
      </c>
      <c r="R19" s="134"/>
      <c r="S19" s="134"/>
      <c r="T19" s="134"/>
      <c r="U19" s="134"/>
      <c r="V19" s="134"/>
      <c r="W19" s="134"/>
      <c r="X19" s="134"/>
      <c r="Y19" s="134"/>
      <c r="Z19" s="134"/>
      <c r="AA19" s="356" t="s">
        <v>905</v>
      </c>
      <c r="AB19" s="199"/>
      <c r="AC19" s="357"/>
      <c r="AD19" s="11">
        <f t="shared" si="0"/>
        <v>1</v>
      </c>
      <c r="AE19" s="21" t="s">
        <v>893</v>
      </c>
      <c r="AF19" s="10">
        <f t="shared" si="1"/>
        <v>1</v>
      </c>
    </row>
    <row r="20" spans="2:32" s="7" customFormat="1" ht="11.5" x14ac:dyDescent="0.25">
      <c r="B20" s="223" t="s">
        <v>756</v>
      </c>
      <c r="C20" s="217" t="s">
        <v>697</v>
      </c>
      <c r="D20" s="113" t="s">
        <v>861</v>
      </c>
      <c r="E20" s="186" t="s">
        <v>477</v>
      </c>
      <c r="F20" s="186" t="s">
        <v>691</v>
      </c>
      <c r="G20" s="202" t="s">
        <v>247</v>
      </c>
      <c r="H20" s="202" t="s">
        <v>247</v>
      </c>
      <c r="I20" s="202" t="s">
        <v>247</v>
      </c>
      <c r="J20" s="202" t="s">
        <v>247</v>
      </c>
      <c r="K20" s="203" t="s">
        <v>247</v>
      </c>
      <c r="L20" s="324" t="s">
        <v>35</v>
      </c>
      <c r="M20" s="95" t="s">
        <v>593</v>
      </c>
      <c r="N20" s="105" t="s">
        <v>712</v>
      </c>
      <c r="O20" s="105" t="s">
        <v>209</v>
      </c>
      <c r="P20" s="102" t="s">
        <v>401</v>
      </c>
      <c r="Q20" s="101" t="s">
        <v>376</v>
      </c>
      <c r="R20" s="134"/>
      <c r="S20" s="134"/>
      <c r="T20" s="134"/>
      <c r="U20" s="134"/>
      <c r="V20" s="134"/>
      <c r="W20" s="134"/>
      <c r="X20" s="134"/>
      <c r="Y20" s="134"/>
      <c r="Z20" s="134"/>
      <c r="AA20" s="356" t="s">
        <v>906</v>
      </c>
      <c r="AB20" s="199"/>
      <c r="AC20" s="357"/>
      <c r="AD20" s="11">
        <f t="shared" si="0"/>
        <v>1</v>
      </c>
      <c r="AE20" s="21" t="s">
        <v>893</v>
      </c>
      <c r="AF20" s="10">
        <f t="shared" si="1"/>
        <v>1</v>
      </c>
    </row>
    <row r="21" spans="2:32" s="7" customFormat="1" ht="11.5" x14ac:dyDescent="0.25">
      <c r="B21" s="223" t="s">
        <v>756</v>
      </c>
      <c r="C21" s="217" t="s">
        <v>697</v>
      </c>
      <c r="D21" s="113" t="s">
        <v>861</v>
      </c>
      <c r="E21" s="186" t="s">
        <v>477</v>
      </c>
      <c r="F21" s="113"/>
      <c r="G21" s="202"/>
      <c r="H21" s="202" t="s">
        <v>247</v>
      </c>
      <c r="I21" s="202" t="s">
        <v>247</v>
      </c>
      <c r="J21" s="202" t="s">
        <v>247</v>
      </c>
      <c r="K21" s="203" t="s">
        <v>247</v>
      </c>
      <c r="L21" s="324" t="s">
        <v>42</v>
      </c>
      <c r="M21" s="95" t="s">
        <v>594</v>
      </c>
      <c r="N21" s="105" t="s">
        <v>713</v>
      </c>
      <c r="O21" s="105" t="s">
        <v>210</v>
      </c>
      <c r="P21" s="102" t="s">
        <v>402</v>
      </c>
      <c r="Q21" s="101" t="s">
        <v>377</v>
      </c>
      <c r="R21" s="134"/>
      <c r="S21" s="134"/>
      <c r="T21" s="134"/>
      <c r="U21" s="134"/>
      <c r="V21" s="134"/>
      <c r="W21" s="134"/>
      <c r="X21" s="134"/>
      <c r="Y21" s="134"/>
      <c r="Z21" s="134"/>
      <c r="AA21" s="205"/>
      <c r="AB21" s="199"/>
      <c r="AC21" s="357"/>
      <c r="AD21" s="11">
        <f t="shared" si="0"/>
        <v>0</v>
      </c>
      <c r="AE21" s="21"/>
      <c r="AF21" s="10">
        <f t="shared" si="1"/>
        <v>1</v>
      </c>
    </row>
    <row r="22" spans="2:32" s="7" customFormat="1" ht="11.5" x14ac:dyDescent="0.25">
      <c r="B22" s="223" t="s">
        <v>756</v>
      </c>
      <c r="C22" s="217" t="s">
        <v>697</v>
      </c>
      <c r="D22" s="113" t="s">
        <v>859</v>
      </c>
      <c r="E22" s="113" t="s">
        <v>313</v>
      </c>
      <c r="F22" s="113"/>
      <c r="G22" s="202"/>
      <c r="H22" s="202" t="s">
        <v>247</v>
      </c>
      <c r="I22" s="202" t="s">
        <v>247</v>
      </c>
      <c r="J22" s="202" t="s">
        <v>247</v>
      </c>
      <c r="K22" s="203" t="s">
        <v>247</v>
      </c>
      <c r="L22" s="324" t="s">
        <v>10</v>
      </c>
      <c r="M22" s="95" t="s">
        <v>595</v>
      </c>
      <c r="N22" s="105" t="s">
        <v>706</v>
      </c>
      <c r="O22" s="105" t="s">
        <v>211</v>
      </c>
      <c r="P22" s="102" t="s">
        <v>385</v>
      </c>
      <c r="Q22" s="101" t="s">
        <v>373</v>
      </c>
      <c r="R22" s="16" t="s">
        <v>149</v>
      </c>
      <c r="S22" s="29"/>
      <c r="T22" s="134"/>
      <c r="U22" s="134"/>
      <c r="V22" s="134"/>
      <c r="W22" s="134"/>
      <c r="X22" s="134"/>
      <c r="Y22" s="134"/>
      <c r="Z22" s="134"/>
      <c r="AA22" s="205"/>
      <c r="AB22" s="199"/>
      <c r="AC22" s="357"/>
      <c r="AD22" s="11">
        <f t="shared" si="0"/>
        <v>0</v>
      </c>
      <c r="AE22" s="21"/>
      <c r="AF22" s="10">
        <f t="shared" si="1"/>
        <v>1</v>
      </c>
    </row>
    <row r="23" spans="2:32" s="7" customFormat="1" ht="11.5" x14ac:dyDescent="0.25">
      <c r="B23" s="223" t="s">
        <v>756</v>
      </c>
      <c r="C23" s="217" t="s">
        <v>697</v>
      </c>
      <c r="D23" s="113"/>
      <c r="E23" s="113"/>
      <c r="F23" s="113"/>
      <c r="G23" s="202"/>
      <c r="H23" s="202"/>
      <c r="I23" s="202"/>
      <c r="J23" s="202" t="s">
        <v>247</v>
      </c>
      <c r="K23" s="203" t="s">
        <v>247</v>
      </c>
      <c r="L23" s="324" t="s">
        <v>12</v>
      </c>
      <c r="M23" s="95" t="s">
        <v>596</v>
      </c>
      <c r="N23" s="105" t="s">
        <v>708</v>
      </c>
      <c r="O23" s="105" t="s">
        <v>205</v>
      </c>
      <c r="P23" s="102" t="s">
        <v>386</v>
      </c>
      <c r="Q23" s="101" t="s">
        <v>372</v>
      </c>
      <c r="R23" s="95" t="s">
        <v>578</v>
      </c>
      <c r="S23" s="29"/>
      <c r="T23" s="134"/>
      <c r="U23" s="134"/>
      <c r="V23" s="134"/>
      <c r="W23" s="134"/>
      <c r="X23" s="134"/>
      <c r="Y23" s="134"/>
      <c r="Z23" s="134"/>
      <c r="AA23" s="205"/>
      <c r="AB23" s="199"/>
      <c r="AC23" s="357"/>
      <c r="AD23" s="11">
        <f t="shared" si="0"/>
        <v>0</v>
      </c>
      <c r="AE23" s="21"/>
      <c r="AF23" s="10">
        <f t="shared" si="1"/>
        <v>0</v>
      </c>
    </row>
    <row r="24" spans="2:32" s="7" customFormat="1" ht="11.5" x14ac:dyDescent="0.25">
      <c r="B24" s="223" t="s">
        <v>756</v>
      </c>
      <c r="C24" s="217" t="s">
        <v>697</v>
      </c>
      <c r="D24" s="113"/>
      <c r="E24" s="113"/>
      <c r="F24" s="113"/>
      <c r="G24" s="202"/>
      <c r="H24" s="202"/>
      <c r="I24" s="202"/>
      <c r="J24" s="202" t="s">
        <v>247</v>
      </c>
      <c r="K24" s="203" t="s">
        <v>247</v>
      </c>
      <c r="L24" s="324" t="s">
        <v>5</v>
      </c>
      <c r="M24" s="95" t="s">
        <v>597</v>
      </c>
      <c r="N24" s="105" t="s">
        <v>709</v>
      </c>
      <c r="O24" s="105" t="s">
        <v>206</v>
      </c>
      <c r="P24" s="102" t="s">
        <v>396</v>
      </c>
      <c r="Q24" s="101" t="s">
        <v>374</v>
      </c>
      <c r="R24" s="95" t="s">
        <v>579</v>
      </c>
      <c r="S24" s="29"/>
      <c r="T24" s="134"/>
      <c r="U24" s="134"/>
      <c r="V24" s="134"/>
      <c r="W24" s="134"/>
      <c r="X24" s="134"/>
      <c r="Y24" s="134"/>
      <c r="Z24" s="134"/>
      <c r="AA24" s="205"/>
      <c r="AB24" s="199"/>
      <c r="AC24" s="357"/>
      <c r="AD24" s="11">
        <f t="shared" si="0"/>
        <v>0</v>
      </c>
      <c r="AE24" s="21"/>
      <c r="AF24" s="10">
        <f t="shared" si="1"/>
        <v>0</v>
      </c>
    </row>
    <row r="25" spans="2:32" s="7" customFormat="1" ht="11.5" x14ac:dyDescent="0.25">
      <c r="B25" s="223" t="s">
        <v>756</v>
      </c>
      <c r="C25" s="217" t="s">
        <v>697</v>
      </c>
      <c r="D25" s="113"/>
      <c r="E25" s="186" t="s">
        <v>352</v>
      </c>
      <c r="F25" s="186" t="s">
        <v>352</v>
      </c>
      <c r="G25" s="202" t="s">
        <v>247</v>
      </c>
      <c r="H25" s="202"/>
      <c r="I25" s="202"/>
      <c r="J25" s="202" t="s">
        <v>247</v>
      </c>
      <c r="K25" s="203" t="s">
        <v>247</v>
      </c>
      <c r="L25" s="324" t="s">
        <v>14</v>
      </c>
      <c r="M25" s="95" t="s">
        <v>602</v>
      </c>
      <c r="N25" s="105" t="s">
        <v>706</v>
      </c>
      <c r="O25" s="105" t="s">
        <v>203</v>
      </c>
      <c r="P25" s="102" t="s">
        <v>403</v>
      </c>
      <c r="Q25" s="101" t="s">
        <v>369</v>
      </c>
      <c r="R25" s="134"/>
      <c r="S25" s="134"/>
      <c r="T25" s="134"/>
      <c r="U25" s="134"/>
      <c r="V25" s="134"/>
      <c r="W25" s="134"/>
      <c r="X25" s="134"/>
      <c r="Y25" s="134"/>
      <c r="Z25" s="134"/>
      <c r="AA25" s="205"/>
      <c r="AB25" s="199"/>
      <c r="AC25" s="357"/>
      <c r="AD25" s="11">
        <f t="shared" si="0"/>
        <v>0</v>
      </c>
      <c r="AE25" s="21"/>
      <c r="AF25" s="10">
        <f t="shared" si="1"/>
        <v>0</v>
      </c>
    </row>
    <row r="26" spans="2:32" s="7" customFormat="1" ht="11.5" x14ac:dyDescent="0.25">
      <c r="B26" s="223" t="s">
        <v>756</v>
      </c>
      <c r="C26" s="217" t="s">
        <v>697</v>
      </c>
      <c r="D26" s="113"/>
      <c r="E26" s="186" t="s">
        <v>352</v>
      </c>
      <c r="F26" s="186" t="s">
        <v>352</v>
      </c>
      <c r="G26" s="202" t="s">
        <v>247</v>
      </c>
      <c r="H26" s="202"/>
      <c r="I26" s="202"/>
      <c r="J26" s="202" t="s">
        <v>247</v>
      </c>
      <c r="K26" s="203" t="s">
        <v>247</v>
      </c>
      <c r="L26" s="324" t="s">
        <v>13</v>
      </c>
      <c r="M26" s="95" t="s">
        <v>603</v>
      </c>
      <c r="N26" s="105" t="s">
        <v>707</v>
      </c>
      <c r="O26" s="105" t="s">
        <v>204</v>
      </c>
      <c r="P26" s="102" t="s">
        <v>404</v>
      </c>
      <c r="Q26" s="101" t="s">
        <v>370</v>
      </c>
      <c r="R26" s="134"/>
      <c r="S26" s="134"/>
      <c r="T26" s="134"/>
      <c r="U26" s="134"/>
      <c r="V26" s="134"/>
      <c r="W26" s="134"/>
      <c r="X26" s="134"/>
      <c r="Y26" s="134"/>
      <c r="Z26" s="134"/>
      <c r="AA26" s="205"/>
      <c r="AB26" s="199"/>
      <c r="AC26" s="357"/>
      <c r="AD26" s="11">
        <f t="shared" si="0"/>
        <v>0</v>
      </c>
      <c r="AE26" s="21"/>
      <c r="AF26" s="10">
        <f t="shared" si="1"/>
        <v>0</v>
      </c>
    </row>
    <row r="27" spans="2:32" s="7" customFormat="1" ht="11.5" x14ac:dyDescent="0.25">
      <c r="B27" s="223" t="s">
        <v>756</v>
      </c>
      <c r="C27" s="217" t="s">
        <v>697</v>
      </c>
      <c r="D27" s="113"/>
      <c r="E27" s="186" t="s">
        <v>352</v>
      </c>
      <c r="F27" s="186" t="s">
        <v>352</v>
      </c>
      <c r="G27" s="202" t="s">
        <v>247</v>
      </c>
      <c r="H27" s="352" t="s">
        <v>247</v>
      </c>
      <c r="I27" s="202"/>
      <c r="J27" s="202" t="s">
        <v>247</v>
      </c>
      <c r="K27" s="203" t="s">
        <v>247</v>
      </c>
      <c r="L27" s="324" t="s">
        <v>40</v>
      </c>
      <c r="M27" s="95" t="s">
        <v>600</v>
      </c>
      <c r="N27" s="105" t="s">
        <v>708</v>
      </c>
      <c r="O27" s="105" t="s">
        <v>205</v>
      </c>
      <c r="P27" s="102" t="s">
        <v>405</v>
      </c>
      <c r="Q27" s="101" t="s">
        <v>371</v>
      </c>
      <c r="R27" s="134"/>
      <c r="S27" s="134"/>
      <c r="T27" s="134"/>
      <c r="U27" s="134"/>
      <c r="V27" s="134"/>
      <c r="W27" s="134"/>
      <c r="X27" s="134"/>
      <c r="Y27" s="134"/>
      <c r="Z27" s="134"/>
      <c r="AA27" s="205"/>
      <c r="AB27" s="199"/>
      <c r="AC27" s="357"/>
      <c r="AD27" s="11">
        <f t="shared" si="0"/>
        <v>0</v>
      </c>
      <c r="AE27" s="21"/>
      <c r="AF27" s="10">
        <f t="shared" si="1"/>
        <v>1</v>
      </c>
    </row>
    <row r="28" spans="2:32" s="7" customFormat="1" ht="11.5" x14ac:dyDescent="0.25">
      <c r="B28" s="223" t="s">
        <v>756</v>
      </c>
      <c r="C28" s="217" t="s">
        <v>697</v>
      </c>
      <c r="D28" s="113"/>
      <c r="E28" s="186" t="s">
        <v>352</v>
      </c>
      <c r="F28" s="186" t="s">
        <v>352</v>
      </c>
      <c r="G28" s="202" t="s">
        <v>247</v>
      </c>
      <c r="H28" s="352" t="s">
        <v>247</v>
      </c>
      <c r="I28" s="202"/>
      <c r="J28" s="202" t="s">
        <v>247</v>
      </c>
      <c r="K28" s="203" t="s">
        <v>247</v>
      </c>
      <c r="L28" s="324" t="s">
        <v>138</v>
      </c>
      <c r="M28" s="95" t="s">
        <v>601</v>
      </c>
      <c r="N28" s="105" t="s">
        <v>709</v>
      </c>
      <c r="O28" s="105" t="s">
        <v>206</v>
      </c>
      <c r="P28" s="102" t="s">
        <v>406</v>
      </c>
      <c r="Q28" s="101" t="s">
        <v>378</v>
      </c>
      <c r="R28" s="134"/>
      <c r="S28" s="29"/>
      <c r="T28" s="134"/>
      <c r="U28" s="134"/>
      <c r="V28" s="134"/>
      <c r="W28" s="134"/>
      <c r="X28" s="134"/>
      <c r="Y28" s="134"/>
      <c r="Z28" s="134"/>
      <c r="AA28" s="205"/>
      <c r="AB28" s="199"/>
      <c r="AC28" s="357"/>
      <c r="AD28" s="11">
        <f t="shared" si="0"/>
        <v>0</v>
      </c>
      <c r="AE28" s="21"/>
      <c r="AF28" s="10">
        <f t="shared" si="1"/>
        <v>1</v>
      </c>
    </row>
    <row r="29" spans="2:32" s="7" customFormat="1" ht="11.5" x14ac:dyDescent="0.25">
      <c r="B29" s="223" t="s">
        <v>756</v>
      </c>
      <c r="C29" s="217" t="s">
        <v>697</v>
      </c>
      <c r="D29" s="363" t="s">
        <v>847</v>
      </c>
      <c r="E29" s="113" t="s">
        <v>313</v>
      </c>
      <c r="F29" s="186" t="s">
        <v>843</v>
      </c>
      <c r="G29" s="202" t="s">
        <v>247</v>
      </c>
      <c r="H29" s="202" t="s">
        <v>247</v>
      </c>
      <c r="I29" s="202" t="s">
        <v>247</v>
      </c>
      <c r="J29" s="202" t="s">
        <v>247</v>
      </c>
      <c r="K29" s="203" t="s">
        <v>247</v>
      </c>
      <c r="L29" s="324" t="s">
        <v>4</v>
      </c>
      <c r="M29" s="95" t="s">
        <v>598</v>
      </c>
      <c r="N29" s="105" t="s">
        <v>712</v>
      </c>
      <c r="O29" s="105" t="s">
        <v>209</v>
      </c>
      <c r="P29" s="102" t="s">
        <v>387</v>
      </c>
      <c r="Q29" s="101" t="s">
        <v>379</v>
      </c>
      <c r="R29" s="160" t="s">
        <v>198</v>
      </c>
      <c r="S29" s="29"/>
      <c r="T29" s="134"/>
      <c r="U29" s="134"/>
      <c r="V29" s="134"/>
      <c r="W29" s="134"/>
      <c r="X29" s="134"/>
      <c r="Y29" s="134"/>
      <c r="Z29" s="134"/>
      <c r="AA29" s="356" t="s">
        <v>907</v>
      </c>
      <c r="AB29" s="199"/>
      <c r="AC29" s="357"/>
      <c r="AD29" s="11">
        <f t="shared" si="0"/>
        <v>1</v>
      </c>
      <c r="AE29" s="21" t="s">
        <v>893</v>
      </c>
      <c r="AF29" s="10">
        <f t="shared" si="1"/>
        <v>1</v>
      </c>
    </row>
    <row r="30" spans="2:32" s="7" customFormat="1" ht="11.5" x14ac:dyDescent="0.25">
      <c r="B30" s="223" t="s">
        <v>756</v>
      </c>
      <c r="C30" s="217" t="s">
        <v>697</v>
      </c>
      <c r="D30" s="363" t="s">
        <v>149</v>
      </c>
      <c r="E30" s="113" t="s">
        <v>313</v>
      </c>
      <c r="F30" s="186" t="s">
        <v>843</v>
      </c>
      <c r="G30" s="202" t="s">
        <v>247</v>
      </c>
      <c r="H30" s="202" t="s">
        <v>247</v>
      </c>
      <c r="I30" s="202" t="s">
        <v>247</v>
      </c>
      <c r="J30" s="202" t="s">
        <v>247</v>
      </c>
      <c r="K30" s="203" t="s">
        <v>247</v>
      </c>
      <c r="L30" s="324" t="s">
        <v>11</v>
      </c>
      <c r="M30" s="95" t="s">
        <v>599</v>
      </c>
      <c r="N30" s="105" t="s">
        <v>710</v>
      </c>
      <c r="O30" s="105" t="s">
        <v>207</v>
      </c>
      <c r="P30" s="102" t="s">
        <v>388</v>
      </c>
      <c r="Q30" s="101" t="s">
        <v>380</v>
      </c>
      <c r="R30" s="16" t="s">
        <v>149</v>
      </c>
      <c r="S30" s="29"/>
      <c r="T30" s="134"/>
      <c r="U30" s="134"/>
      <c r="V30" s="134"/>
      <c r="W30" s="134"/>
      <c r="X30" s="134"/>
      <c r="Y30" s="134"/>
      <c r="Z30" s="134"/>
      <c r="AA30" s="356" t="s">
        <v>908</v>
      </c>
      <c r="AB30" s="199"/>
      <c r="AC30" s="357"/>
      <c r="AD30" s="11">
        <f t="shared" si="0"/>
        <v>1</v>
      </c>
      <c r="AE30" s="21" t="s">
        <v>893</v>
      </c>
      <c r="AF30" s="10">
        <f t="shared" si="1"/>
        <v>1</v>
      </c>
    </row>
    <row r="31" spans="2:32" s="7" customFormat="1" ht="11.5" x14ac:dyDescent="0.25">
      <c r="B31" s="223" t="s">
        <v>756</v>
      </c>
      <c r="C31" s="217" t="s">
        <v>697</v>
      </c>
      <c r="D31" s="113"/>
      <c r="E31" s="113" t="s">
        <v>313</v>
      </c>
      <c r="F31" s="113" t="s">
        <v>313</v>
      </c>
      <c r="G31" s="202" t="s">
        <v>247</v>
      </c>
      <c r="H31" s="202"/>
      <c r="I31" s="202"/>
      <c r="J31" s="202"/>
      <c r="K31" s="203" t="s">
        <v>247</v>
      </c>
      <c r="L31" s="324" t="s">
        <v>20</v>
      </c>
      <c r="M31" s="95" t="s">
        <v>609</v>
      </c>
      <c r="N31" s="105" t="s">
        <v>711</v>
      </c>
      <c r="O31" s="105" t="s">
        <v>208</v>
      </c>
      <c r="P31" s="102" t="s">
        <v>397</v>
      </c>
      <c r="Q31" s="16" t="s">
        <v>148</v>
      </c>
      <c r="R31" s="134"/>
      <c r="S31" s="134"/>
      <c r="T31" s="134"/>
      <c r="U31" s="134"/>
      <c r="V31" s="134"/>
      <c r="W31" s="134"/>
      <c r="X31" s="134"/>
      <c r="Y31" s="134"/>
      <c r="Z31" s="134"/>
      <c r="AA31" s="205"/>
      <c r="AB31" s="199"/>
      <c r="AC31" s="357"/>
      <c r="AD31" s="11">
        <f t="shared" si="0"/>
        <v>0</v>
      </c>
      <c r="AE31" s="21"/>
      <c r="AF31" s="10">
        <f t="shared" si="1"/>
        <v>0</v>
      </c>
    </row>
    <row r="32" spans="2:32" s="7" customFormat="1" ht="11.5" x14ac:dyDescent="0.25">
      <c r="B32" s="223" t="s">
        <v>756</v>
      </c>
      <c r="C32" s="217" t="s">
        <v>697</v>
      </c>
      <c r="D32" s="113"/>
      <c r="E32" s="186" t="s">
        <v>353</v>
      </c>
      <c r="F32" s="186" t="s">
        <v>353</v>
      </c>
      <c r="G32" s="202" t="s">
        <v>247</v>
      </c>
      <c r="H32" s="202"/>
      <c r="I32" s="202"/>
      <c r="J32" s="202"/>
      <c r="K32" s="203" t="s">
        <v>247</v>
      </c>
      <c r="L32" s="324" t="s">
        <v>27</v>
      </c>
      <c r="M32" s="95" t="s">
        <v>572</v>
      </c>
      <c r="N32" s="105" t="s">
        <v>711</v>
      </c>
      <c r="O32" s="105" t="s">
        <v>208</v>
      </c>
      <c r="P32" s="102" t="s">
        <v>407</v>
      </c>
      <c r="Q32" s="102" t="s">
        <v>392</v>
      </c>
      <c r="R32" s="134"/>
      <c r="S32" s="134"/>
      <c r="T32" s="134"/>
      <c r="U32" s="134"/>
      <c r="V32" s="134"/>
      <c r="W32" s="134"/>
      <c r="X32" s="134"/>
      <c r="Y32" s="134"/>
      <c r="Z32" s="134"/>
      <c r="AA32" s="205"/>
      <c r="AB32" s="199"/>
      <c r="AC32" s="357"/>
      <c r="AD32" s="11">
        <f t="shared" si="0"/>
        <v>0</v>
      </c>
      <c r="AE32" s="21"/>
      <c r="AF32" s="10">
        <f t="shared" si="1"/>
        <v>0</v>
      </c>
    </row>
    <row r="33" spans="2:32" s="7" customFormat="1" ht="11.5" x14ac:dyDescent="0.25">
      <c r="B33" s="223" t="s">
        <v>756</v>
      </c>
      <c r="C33" s="217" t="s">
        <v>697</v>
      </c>
      <c r="D33" s="113"/>
      <c r="E33" s="186" t="s">
        <v>353</v>
      </c>
      <c r="F33" s="186" t="s">
        <v>353</v>
      </c>
      <c r="G33" s="202" t="s">
        <v>247</v>
      </c>
      <c r="H33" s="202"/>
      <c r="I33" s="202"/>
      <c r="J33" s="202"/>
      <c r="K33" s="203" t="s">
        <v>247</v>
      </c>
      <c r="L33" s="324" t="s">
        <v>19</v>
      </c>
      <c r="M33" s="95" t="s">
        <v>573</v>
      </c>
      <c r="N33" s="105" t="s">
        <v>712</v>
      </c>
      <c r="O33" s="105" t="s">
        <v>209</v>
      </c>
      <c r="P33" s="102" t="s">
        <v>408</v>
      </c>
      <c r="Q33" s="102" t="s">
        <v>393</v>
      </c>
      <c r="R33" s="134"/>
      <c r="S33" s="134"/>
      <c r="T33" s="134"/>
      <c r="U33" s="134"/>
      <c r="V33" s="134"/>
      <c r="W33" s="134"/>
      <c r="X33" s="134"/>
      <c r="Y33" s="134"/>
      <c r="Z33" s="134"/>
      <c r="AA33" s="205"/>
      <c r="AB33" s="199"/>
      <c r="AC33" s="357"/>
      <c r="AD33" s="11">
        <f t="shared" si="0"/>
        <v>0</v>
      </c>
      <c r="AE33" s="21"/>
      <c r="AF33" s="10">
        <f t="shared" si="1"/>
        <v>0</v>
      </c>
    </row>
    <row r="34" spans="2:32" s="7" customFormat="1" ht="11.5" x14ac:dyDescent="0.25">
      <c r="B34" s="223" t="s">
        <v>756</v>
      </c>
      <c r="C34" s="217" t="s">
        <v>697</v>
      </c>
      <c r="D34" s="113"/>
      <c r="E34" s="186" t="s">
        <v>313</v>
      </c>
      <c r="F34" s="186" t="s">
        <v>844</v>
      </c>
      <c r="G34" s="202" t="s">
        <v>247</v>
      </c>
      <c r="H34" s="202"/>
      <c r="I34" s="202"/>
      <c r="J34" s="202"/>
      <c r="K34" s="203" t="s">
        <v>247</v>
      </c>
      <c r="L34" s="324" t="s">
        <v>137</v>
      </c>
      <c r="M34" s="95" t="s">
        <v>604</v>
      </c>
      <c r="N34" s="105" t="s">
        <v>713</v>
      </c>
      <c r="O34" s="105" t="s">
        <v>211</v>
      </c>
      <c r="P34" s="102" t="s">
        <v>409</v>
      </c>
      <c r="Q34" s="102" t="s">
        <v>394</v>
      </c>
      <c r="R34" s="134"/>
      <c r="S34" s="134"/>
      <c r="T34" s="134"/>
      <c r="U34" s="134"/>
      <c r="V34" s="134"/>
      <c r="W34" s="134"/>
      <c r="X34" s="134"/>
      <c r="Y34" s="134"/>
      <c r="Z34" s="134"/>
      <c r="AA34" s="205"/>
      <c r="AB34" s="199"/>
      <c r="AC34" s="357"/>
      <c r="AD34" s="11">
        <f t="shared" si="0"/>
        <v>0</v>
      </c>
      <c r="AE34" s="21"/>
      <c r="AF34" s="10">
        <f t="shared" si="1"/>
        <v>0</v>
      </c>
    </row>
    <row r="35" spans="2:32" s="7" customFormat="1" ht="11.5" x14ac:dyDescent="0.25">
      <c r="B35" s="223" t="s">
        <v>756</v>
      </c>
      <c r="C35" s="217" t="s">
        <v>697</v>
      </c>
      <c r="D35" s="113"/>
      <c r="E35" s="113" t="s">
        <v>313</v>
      </c>
      <c r="F35" s="113"/>
      <c r="G35" s="202"/>
      <c r="H35" s="202"/>
      <c r="I35" s="202"/>
      <c r="J35" s="202"/>
      <c r="K35" s="203" t="s">
        <v>247</v>
      </c>
      <c r="L35" s="324" t="s">
        <v>140</v>
      </c>
      <c r="M35" s="95" t="s">
        <v>574</v>
      </c>
      <c r="N35" s="105" t="s">
        <v>708</v>
      </c>
      <c r="O35" s="105" t="s">
        <v>212</v>
      </c>
      <c r="P35" s="102" t="s">
        <v>410</v>
      </c>
      <c r="Q35" s="95" t="s">
        <v>500</v>
      </c>
      <c r="R35" s="134"/>
      <c r="S35" s="134"/>
      <c r="T35" s="134"/>
      <c r="U35" s="134"/>
      <c r="V35" s="134"/>
      <c r="W35" s="134"/>
      <c r="X35" s="134"/>
      <c r="Y35" s="134"/>
      <c r="Z35" s="134"/>
      <c r="AA35" s="205"/>
      <c r="AB35" s="199"/>
      <c r="AC35" s="357"/>
      <c r="AD35" s="11">
        <f t="shared" si="0"/>
        <v>0</v>
      </c>
      <c r="AE35" s="21"/>
      <c r="AF35" s="10">
        <f t="shared" si="1"/>
        <v>0</v>
      </c>
    </row>
    <row r="36" spans="2:32" s="7" customFormat="1" ht="11.5" x14ac:dyDescent="0.25">
      <c r="B36" s="223" t="s">
        <v>756</v>
      </c>
      <c r="C36" s="217" t="s">
        <v>697</v>
      </c>
      <c r="D36" s="113"/>
      <c r="E36" s="113"/>
      <c r="F36" s="113"/>
      <c r="G36" s="202"/>
      <c r="H36" s="202"/>
      <c r="I36" s="202"/>
      <c r="J36" s="202"/>
      <c r="K36" s="203" t="s">
        <v>247</v>
      </c>
      <c r="L36" s="324" t="s">
        <v>3</v>
      </c>
      <c r="M36" s="95" t="s">
        <v>483</v>
      </c>
      <c r="N36" s="102" t="s">
        <v>718</v>
      </c>
      <c r="O36" s="266" t="s">
        <v>723</v>
      </c>
      <c r="P36" s="102" t="s">
        <v>389</v>
      </c>
      <c r="Q36" s="95" t="s">
        <v>501</v>
      </c>
      <c r="R36" s="134"/>
      <c r="S36" s="134"/>
      <c r="T36" s="134"/>
      <c r="U36" s="134"/>
      <c r="V36" s="134"/>
      <c r="W36" s="134"/>
      <c r="X36" s="134"/>
      <c r="Y36" s="134"/>
      <c r="Z36" s="134"/>
      <c r="AA36" s="205"/>
      <c r="AB36" s="199"/>
      <c r="AC36" s="357"/>
      <c r="AD36" s="11">
        <f t="shared" si="0"/>
        <v>0</v>
      </c>
      <c r="AE36" s="21"/>
      <c r="AF36" s="10">
        <f t="shared" si="1"/>
        <v>0</v>
      </c>
    </row>
    <row r="37" spans="2:32" s="7" customFormat="1" ht="11.5" x14ac:dyDescent="0.25">
      <c r="B37" s="223" t="s">
        <v>756</v>
      </c>
      <c r="C37" s="217" t="s">
        <v>697</v>
      </c>
      <c r="D37" s="113"/>
      <c r="E37" s="113"/>
      <c r="F37" s="113"/>
      <c r="G37" s="202"/>
      <c r="H37" s="202"/>
      <c r="I37" s="202"/>
      <c r="J37" s="202"/>
      <c r="K37" s="203" t="s">
        <v>247</v>
      </c>
      <c r="L37" s="324" t="s">
        <v>9</v>
      </c>
      <c r="M37" s="95" t="s">
        <v>484</v>
      </c>
      <c r="N37" s="106" t="s">
        <v>712</v>
      </c>
      <c r="O37" s="106" t="s">
        <v>209</v>
      </c>
      <c r="P37" s="102" t="s">
        <v>390</v>
      </c>
      <c r="Q37" s="95" t="s">
        <v>502</v>
      </c>
      <c r="R37" s="134"/>
      <c r="S37" s="134"/>
      <c r="T37" s="134"/>
      <c r="U37" s="134"/>
      <c r="V37" s="134"/>
      <c r="W37" s="134"/>
      <c r="X37" s="134"/>
      <c r="Y37" s="134"/>
      <c r="Z37" s="134"/>
      <c r="AA37" s="205"/>
      <c r="AB37" s="199"/>
      <c r="AC37" s="357"/>
      <c r="AD37" s="11">
        <f t="shared" si="0"/>
        <v>0</v>
      </c>
      <c r="AE37" s="21"/>
      <c r="AF37" s="10">
        <f t="shared" si="1"/>
        <v>0</v>
      </c>
    </row>
    <row r="38" spans="2:32" s="7" customFormat="1" ht="11.5" x14ac:dyDescent="0.25">
      <c r="B38" s="223" t="s">
        <v>756</v>
      </c>
      <c r="C38" s="217" t="s">
        <v>697</v>
      </c>
      <c r="D38" s="113"/>
      <c r="E38" s="113"/>
      <c r="F38" s="113"/>
      <c r="G38" s="202"/>
      <c r="H38" s="202"/>
      <c r="I38" s="202"/>
      <c r="J38" s="202"/>
      <c r="K38" s="203" t="s">
        <v>247</v>
      </c>
      <c r="L38" s="324" t="s">
        <v>28</v>
      </c>
      <c r="M38" s="95" t="s">
        <v>485</v>
      </c>
      <c r="N38" s="106" t="s">
        <v>713</v>
      </c>
      <c r="O38" s="106" t="s">
        <v>210</v>
      </c>
      <c r="P38" s="102" t="s">
        <v>398</v>
      </c>
      <c r="Q38" s="16" t="s">
        <v>149</v>
      </c>
      <c r="R38" s="95" t="s">
        <v>564</v>
      </c>
      <c r="S38" s="134"/>
      <c r="T38" s="134"/>
      <c r="U38" s="134"/>
      <c r="V38" s="134"/>
      <c r="W38" s="134"/>
      <c r="X38" s="134"/>
      <c r="Y38" s="134"/>
      <c r="Z38" s="134"/>
      <c r="AA38" s="205"/>
      <c r="AB38" s="199"/>
      <c r="AC38" s="357"/>
      <c r="AD38" s="11">
        <f t="shared" si="0"/>
        <v>0</v>
      </c>
      <c r="AE38" s="21"/>
      <c r="AF38" s="10">
        <f t="shared" si="1"/>
        <v>0</v>
      </c>
    </row>
    <row r="39" spans="2:32" s="7" customFormat="1" ht="11.5" x14ac:dyDescent="0.25">
      <c r="B39" s="223" t="s">
        <v>756</v>
      </c>
      <c r="C39" s="217" t="s">
        <v>697</v>
      </c>
      <c r="D39" s="113"/>
      <c r="E39" s="186" t="s">
        <v>703</v>
      </c>
      <c r="F39" s="186" t="s">
        <v>703</v>
      </c>
      <c r="G39" s="202" t="s">
        <v>247</v>
      </c>
      <c r="H39" s="202" t="s">
        <v>247</v>
      </c>
      <c r="I39" s="202" t="s">
        <v>247</v>
      </c>
      <c r="J39" s="202" t="s">
        <v>247</v>
      </c>
      <c r="K39" s="203" t="s">
        <v>247</v>
      </c>
      <c r="L39" s="324" t="s">
        <v>26</v>
      </c>
      <c r="M39" s="95" t="s">
        <v>605</v>
      </c>
      <c r="N39" s="102" t="s">
        <v>719</v>
      </c>
      <c r="O39" s="106" t="s">
        <v>211</v>
      </c>
      <c r="P39" s="102" t="s">
        <v>411</v>
      </c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205"/>
      <c r="AB39" s="191" t="s">
        <v>798</v>
      </c>
      <c r="AC39" s="357"/>
      <c r="AD39" s="11">
        <f t="shared" si="0"/>
        <v>1</v>
      </c>
      <c r="AE39" s="21"/>
      <c r="AF39" s="10">
        <f t="shared" si="1"/>
        <v>1</v>
      </c>
    </row>
    <row r="40" spans="2:32" s="7" customFormat="1" ht="11.5" x14ac:dyDescent="0.25">
      <c r="B40" s="223" t="s">
        <v>756</v>
      </c>
      <c r="C40" s="217" t="s">
        <v>697</v>
      </c>
      <c r="D40" s="113"/>
      <c r="E40" s="186" t="s">
        <v>703</v>
      </c>
      <c r="F40" s="186" t="s">
        <v>703</v>
      </c>
      <c r="G40" s="202" t="s">
        <v>247</v>
      </c>
      <c r="H40" s="202" t="s">
        <v>247</v>
      </c>
      <c r="I40" s="202" t="s">
        <v>247</v>
      </c>
      <c r="J40" s="202" t="s">
        <v>247</v>
      </c>
      <c r="K40" s="203" t="s">
        <v>247</v>
      </c>
      <c r="L40" s="324" t="s">
        <v>2</v>
      </c>
      <c r="M40" s="95" t="s">
        <v>606</v>
      </c>
      <c r="N40" s="29"/>
      <c r="O40" s="106" t="s">
        <v>212</v>
      </c>
      <c r="P40" s="102" t="s">
        <v>412</v>
      </c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205"/>
      <c r="AB40" s="191" t="s">
        <v>798</v>
      </c>
      <c r="AC40" s="357"/>
      <c r="AD40" s="359">
        <f t="shared" si="0"/>
        <v>1</v>
      </c>
      <c r="AE40" s="21"/>
      <c r="AF40" s="10">
        <f t="shared" si="1"/>
        <v>1</v>
      </c>
    </row>
    <row r="41" spans="2:32" s="7" customFormat="1" ht="11.5" x14ac:dyDescent="0.25">
      <c r="B41" s="223" t="s">
        <v>756</v>
      </c>
      <c r="C41" s="217" t="s">
        <v>697</v>
      </c>
      <c r="D41" s="113"/>
      <c r="E41" s="113" t="s">
        <v>313</v>
      </c>
      <c r="F41" s="186" t="s">
        <v>698</v>
      </c>
      <c r="G41" s="202" t="s">
        <v>247</v>
      </c>
      <c r="H41" s="202"/>
      <c r="I41" s="202"/>
      <c r="J41" s="202"/>
      <c r="K41" s="203" t="s">
        <v>247</v>
      </c>
      <c r="L41" s="324" t="s">
        <v>130</v>
      </c>
      <c r="M41" s="95" t="s">
        <v>607</v>
      </c>
      <c r="N41" s="29"/>
      <c r="O41" s="29"/>
      <c r="P41" s="102" t="s">
        <v>413</v>
      </c>
      <c r="Q41" s="102" t="s">
        <v>715</v>
      </c>
      <c r="R41" s="134"/>
      <c r="S41" s="134"/>
      <c r="T41" s="134"/>
      <c r="U41" s="134"/>
      <c r="V41" s="134"/>
      <c r="W41" s="134"/>
      <c r="X41" s="134"/>
      <c r="Y41" s="134"/>
      <c r="Z41" s="134"/>
      <c r="AA41" s="205"/>
      <c r="AB41" s="199"/>
      <c r="AC41" s="357"/>
      <c r="AD41" s="359">
        <f t="shared" si="0"/>
        <v>0</v>
      </c>
      <c r="AE41" s="21"/>
      <c r="AF41" s="10">
        <f t="shared" si="1"/>
        <v>0</v>
      </c>
    </row>
    <row r="42" spans="2:32" s="7" customFormat="1" ht="11.5" x14ac:dyDescent="0.25">
      <c r="B42" s="223" t="s">
        <v>756</v>
      </c>
      <c r="C42" s="217" t="s">
        <v>697</v>
      </c>
      <c r="D42" s="113"/>
      <c r="E42" s="113" t="s">
        <v>313</v>
      </c>
      <c r="F42" s="113"/>
      <c r="G42" s="202"/>
      <c r="H42" s="202"/>
      <c r="I42" s="202"/>
      <c r="J42" s="202" t="s">
        <v>247</v>
      </c>
      <c r="K42" s="203" t="s">
        <v>247</v>
      </c>
      <c r="L42" s="324" t="s">
        <v>135</v>
      </c>
      <c r="M42" s="95" t="s">
        <v>608</v>
      </c>
      <c r="N42" s="105" t="s">
        <v>706</v>
      </c>
      <c r="O42" s="106" t="s">
        <v>209</v>
      </c>
      <c r="P42" s="102" t="s">
        <v>414</v>
      </c>
      <c r="Q42" s="95" t="s">
        <v>505</v>
      </c>
      <c r="R42" s="16" t="s">
        <v>149</v>
      </c>
      <c r="S42" s="134"/>
      <c r="T42" s="134"/>
      <c r="U42" s="134"/>
      <c r="V42" s="134"/>
      <c r="W42" s="134"/>
      <c r="X42" s="134"/>
      <c r="Y42" s="134"/>
      <c r="Z42" s="134"/>
      <c r="AA42" s="205"/>
      <c r="AB42" s="199"/>
      <c r="AC42" s="357"/>
      <c r="AD42" s="11">
        <f t="shared" si="0"/>
        <v>0</v>
      </c>
      <c r="AE42" s="21"/>
      <c r="AF42" s="10">
        <f t="shared" si="1"/>
        <v>0</v>
      </c>
    </row>
    <row r="43" spans="2:32" s="7" customFormat="1" ht="11.5" x14ac:dyDescent="0.25">
      <c r="B43" s="223" t="s">
        <v>756</v>
      </c>
      <c r="C43" s="217" t="s">
        <v>697</v>
      </c>
      <c r="D43" s="113"/>
      <c r="E43" s="113"/>
      <c r="F43" s="113"/>
      <c r="G43" s="202"/>
      <c r="H43" s="202"/>
      <c r="I43" s="202"/>
      <c r="J43" s="202" t="s">
        <v>247</v>
      </c>
      <c r="K43" s="203" t="s">
        <v>247</v>
      </c>
      <c r="L43" s="324" t="s">
        <v>58</v>
      </c>
      <c r="M43" s="95" t="s">
        <v>486</v>
      </c>
      <c r="N43" s="106" t="s">
        <v>707</v>
      </c>
      <c r="O43" s="106" t="s">
        <v>210</v>
      </c>
      <c r="P43" s="102" t="s">
        <v>391</v>
      </c>
      <c r="Q43" s="95" t="s">
        <v>506</v>
      </c>
      <c r="R43" s="16" t="s">
        <v>476</v>
      </c>
      <c r="S43" s="134"/>
      <c r="T43" s="134"/>
      <c r="U43" s="134"/>
      <c r="V43" s="134"/>
      <c r="W43" s="134"/>
      <c r="X43" s="134"/>
      <c r="Y43" s="134"/>
      <c r="Z43" s="134"/>
      <c r="AA43" s="205"/>
      <c r="AB43" s="199"/>
      <c r="AC43" s="357"/>
      <c r="AD43" s="11">
        <f t="shared" si="0"/>
        <v>0</v>
      </c>
      <c r="AE43" s="21"/>
      <c r="AF43" s="10">
        <f t="shared" si="1"/>
        <v>0</v>
      </c>
    </row>
    <row r="44" spans="2:32" s="7" customFormat="1" ht="11.5" x14ac:dyDescent="0.25">
      <c r="B44" s="223" t="s">
        <v>756</v>
      </c>
      <c r="C44" s="217" t="s">
        <v>697</v>
      </c>
      <c r="D44" s="113"/>
      <c r="E44" s="113"/>
      <c r="F44" s="113"/>
      <c r="G44" s="202"/>
      <c r="H44" s="202"/>
      <c r="I44" s="202"/>
      <c r="J44" s="202" t="s">
        <v>247</v>
      </c>
      <c r="K44" s="203" t="s">
        <v>247</v>
      </c>
      <c r="L44" s="324" t="s">
        <v>57</v>
      </c>
      <c r="M44" s="95" t="s">
        <v>487</v>
      </c>
      <c r="N44" s="106" t="s">
        <v>708</v>
      </c>
      <c r="O44" s="106" t="s">
        <v>211</v>
      </c>
      <c r="P44" s="102" t="s">
        <v>399</v>
      </c>
      <c r="Q44" s="95" t="s">
        <v>503</v>
      </c>
      <c r="R44" s="134"/>
      <c r="S44" s="134"/>
      <c r="T44" s="134"/>
      <c r="U44" s="134"/>
      <c r="V44" s="134"/>
      <c r="W44" s="134"/>
      <c r="X44" s="134"/>
      <c r="Y44" s="134"/>
      <c r="Z44" s="134"/>
      <c r="AA44" s="205"/>
      <c r="AB44" s="199"/>
      <c r="AC44" s="357"/>
      <c r="AD44" s="11">
        <f t="shared" si="0"/>
        <v>0</v>
      </c>
      <c r="AE44" s="21"/>
      <c r="AF44" s="10">
        <f t="shared" si="1"/>
        <v>0</v>
      </c>
    </row>
    <row r="45" spans="2:32" s="7" customFormat="1" ht="11.5" x14ac:dyDescent="0.25">
      <c r="B45" s="223" t="s">
        <v>756</v>
      </c>
      <c r="C45" s="217" t="s">
        <v>697</v>
      </c>
      <c r="D45" s="113"/>
      <c r="E45" s="113"/>
      <c r="F45" s="113"/>
      <c r="G45" s="202"/>
      <c r="H45" s="202"/>
      <c r="I45" s="202"/>
      <c r="J45" s="202" t="s">
        <v>247</v>
      </c>
      <c r="K45" s="203" t="s">
        <v>247</v>
      </c>
      <c r="L45" s="324" t="s">
        <v>65</v>
      </c>
      <c r="M45" s="95" t="s">
        <v>488</v>
      </c>
      <c r="N45" s="106" t="s">
        <v>709</v>
      </c>
      <c r="O45" s="106" t="s">
        <v>212</v>
      </c>
      <c r="P45" s="102" t="s">
        <v>400</v>
      </c>
      <c r="Q45" s="95" t="s">
        <v>504</v>
      </c>
      <c r="R45" s="134"/>
      <c r="S45" s="134"/>
      <c r="T45" s="134"/>
      <c r="U45" s="134"/>
      <c r="V45" s="134"/>
      <c r="W45" s="134"/>
      <c r="X45" s="134"/>
      <c r="Y45" s="134"/>
      <c r="Z45" s="134"/>
      <c r="AA45" s="205"/>
      <c r="AB45" s="199"/>
      <c r="AC45" s="357"/>
      <c r="AD45" s="11">
        <f t="shared" si="0"/>
        <v>0</v>
      </c>
      <c r="AE45" s="21"/>
      <c r="AF45" s="10">
        <f t="shared" si="1"/>
        <v>0</v>
      </c>
    </row>
    <row r="46" spans="2:32" s="7" customFormat="1" ht="11.5" x14ac:dyDescent="0.25">
      <c r="B46" s="223" t="s">
        <v>756</v>
      </c>
      <c r="C46" s="217" t="s">
        <v>697</v>
      </c>
      <c r="D46" s="113"/>
      <c r="E46" s="113" t="s">
        <v>313</v>
      </c>
      <c r="F46" s="113" t="s">
        <v>313</v>
      </c>
      <c r="G46" s="202" t="s">
        <v>247</v>
      </c>
      <c r="H46" s="369" t="s">
        <v>247</v>
      </c>
      <c r="I46" s="202"/>
      <c r="J46" s="202" t="s">
        <v>247</v>
      </c>
      <c r="K46" s="203" t="s">
        <v>247</v>
      </c>
      <c r="L46" s="324" t="s">
        <v>74</v>
      </c>
      <c r="M46" s="95" t="s">
        <v>493</v>
      </c>
      <c r="N46" s="106" t="s">
        <v>710</v>
      </c>
      <c r="O46" s="105" t="s">
        <v>203</v>
      </c>
      <c r="P46" s="102" t="s">
        <v>392</v>
      </c>
      <c r="Q46" s="108" t="s">
        <v>168</v>
      </c>
      <c r="R46" s="134"/>
      <c r="S46" s="134"/>
      <c r="T46" s="134"/>
      <c r="U46" s="134"/>
      <c r="V46" s="134"/>
      <c r="W46" s="134"/>
      <c r="X46" s="134"/>
      <c r="Y46" s="134"/>
      <c r="Z46" s="134"/>
      <c r="AA46" s="205"/>
      <c r="AB46" s="199"/>
      <c r="AC46" s="357"/>
      <c r="AD46" s="11">
        <f t="shared" si="0"/>
        <v>0</v>
      </c>
      <c r="AE46" s="21"/>
      <c r="AF46" s="10">
        <f t="shared" si="1"/>
        <v>1</v>
      </c>
    </row>
    <row r="47" spans="2:32" s="7" customFormat="1" ht="11.5" x14ac:dyDescent="0.25">
      <c r="B47" s="223" t="s">
        <v>756</v>
      </c>
      <c r="C47" s="217" t="s">
        <v>697</v>
      </c>
      <c r="D47" s="113" t="s">
        <v>862</v>
      </c>
      <c r="E47" s="186" t="s">
        <v>704</v>
      </c>
      <c r="F47" s="186" t="s">
        <v>704</v>
      </c>
      <c r="G47" s="202" t="s">
        <v>247</v>
      </c>
      <c r="H47" s="202" t="s">
        <v>247</v>
      </c>
      <c r="I47" s="202" t="s">
        <v>247</v>
      </c>
      <c r="J47" s="202" t="s">
        <v>247</v>
      </c>
      <c r="K47" s="203" t="s">
        <v>247</v>
      </c>
      <c r="L47" s="324" t="s">
        <v>67</v>
      </c>
      <c r="M47" s="95" t="s">
        <v>489</v>
      </c>
      <c r="N47" s="106" t="s">
        <v>711</v>
      </c>
      <c r="O47" s="105" t="s">
        <v>204</v>
      </c>
      <c r="P47" s="102" t="s">
        <v>393</v>
      </c>
      <c r="Q47" s="108" t="s">
        <v>170</v>
      </c>
      <c r="R47" s="134"/>
      <c r="S47" s="134"/>
      <c r="T47" s="134"/>
      <c r="U47" s="134"/>
      <c r="V47" s="134"/>
      <c r="W47" s="134"/>
      <c r="X47" s="134"/>
      <c r="Y47" s="134"/>
      <c r="Z47" s="134"/>
      <c r="AA47" s="356" t="s">
        <v>909</v>
      </c>
      <c r="AB47" s="370" t="s">
        <v>825</v>
      </c>
      <c r="AC47" s="45"/>
      <c r="AD47" s="11">
        <f t="shared" si="0"/>
        <v>1</v>
      </c>
      <c r="AE47" s="21" t="s">
        <v>893</v>
      </c>
      <c r="AF47" s="10">
        <f t="shared" si="1"/>
        <v>1</v>
      </c>
    </row>
    <row r="48" spans="2:32" s="7" customFormat="1" ht="11.5" x14ac:dyDescent="0.25">
      <c r="B48" s="223" t="s">
        <v>756</v>
      </c>
      <c r="C48" s="217" t="s">
        <v>697</v>
      </c>
      <c r="D48" s="113" t="s">
        <v>862</v>
      </c>
      <c r="E48" s="186" t="s">
        <v>704</v>
      </c>
      <c r="F48" s="186" t="s">
        <v>704</v>
      </c>
      <c r="G48" s="202" t="s">
        <v>247</v>
      </c>
      <c r="H48" s="202" t="s">
        <v>247</v>
      </c>
      <c r="I48" s="202" t="s">
        <v>247</v>
      </c>
      <c r="J48" s="202" t="s">
        <v>247</v>
      </c>
      <c r="K48" s="203" t="s">
        <v>247</v>
      </c>
      <c r="L48" s="324" t="s">
        <v>136</v>
      </c>
      <c r="M48" s="95" t="s">
        <v>490</v>
      </c>
      <c r="N48" s="106" t="s">
        <v>712</v>
      </c>
      <c r="O48" s="105" t="s">
        <v>205</v>
      </c>
      <c r="P48" s="102" t="s">
        <v>394</v>
      </c>
      <c r="Q48" s="108" t="s">
        <v>169</v>
      </c>
      <c r="R48" s="134"/>
      <c r="S48" s="134"/>
      <c r="T48" s="134"/>
      <c r="U48" s="134"/>
      <c r="V48" s="134"/>
      <c r="W48" s="134"/>
      <c r="X48" s="134"/>
      <c r="Y48" s="134"/>
      <c r="Z48" s="134"/>
      <c r="AA48" s="356" t="s">
        <v>910</v>
      </c>
      <c r="AB48" s="370" t="s">
        <v>989</v>
      </c>
      <c r="AC48" s="45"/>
      <c r="AD48" s="11">
        <f t="shared" si="0"/>
        <v>1</v>
      </c>
      <c r="AE48" s="21" t="s">
        <v>893</v>
      </c>
      <c r="AF48" s="10">
        <f t="shared" si="1"/>
        <v>1</v>
      </c>
    </row>
    <row r="49" spans="2:32" s="7" customFormat="1" ht="11.5" x14ac:dyDescent="0.25">
      <c r="B49" s="223" t="s">
        <v>756</v>
      </c>
      <c r="C49" s="217" t="s">
        <v>697</v>
      </c>
      <c r="D49" s="113" t="s">
        <v>863</v>
      </c>
      <c r="E49" s="186" t="s">
        <v>846</v>
      </c>
      <c r="F49" s="186" t="s">
        <v>846</v>
      </c>
      <c r="G49" s="202" t="s">
        <v>247</v>
      </c>
      <c r="H49" s="202" t="s">
        <v>247</v>
      </c>
      <c r="I49" s="202" t="s">
        <v>247</v>
      </c>
      <c r="J49" s="202" t="s">
        <v>247</v>
      </c>
      <c r="K49" s="203" t="s">
        <v>247</v>
      </c>
      <c r="L49" s="324" t="s">
        <v>141</v>
      </c>
      <c r="M49" s="95" t="s">
        <v>491</v>
      </c>
      <c r="N49" s="106" t="s">
        <v>713</v>
      </c>
      <c r="O49" s="105" t="s">
        <v>206</v>
      </c>
      <c r="P49" s="102" t="s">
        <v>715</v>
      </c>
      <c r="Q49" s="16" t="s">
        <v>148</v>
      </c>
      <c r="R49" s="16" t="s">
        <v>149</v>
      </c>
      <c r="S49" s="134"/>
      <c r="T49" s="134"/>
      <c r="U49" s="134"/>
      <c r="V49" s="134"/>
      <c r="W49" s="134"/>
      <c r="X49" s="134"/>
      <c r="Y49" s="134"/>
      <c r="Z49" s="134"/>
      <c r="AA49" s="356" t="s">
        <v>911</v>
      </c>
      <c r="AB49" s="199"/>
      <c r="AC49" s="45"/>
      <c r="AD49" s="11">
        <f t="shared" si="0"/>
        <v>1</v>
      </c>
      <c r="AE49" s="21" t="s">
        <v>893</v>
      </c>
      <c r="AF49" s="10">
        <f t="shared" si="1"/>
        <v>1</v>
      </c>
    </row>
    <row r="50" spans="2:32" s="7" customFormat="1" ht="11.5" x14ac:dyDescent="0.25">
      <c r="B50" s="223" t="s">
        <v>756</v>
      </c>
      <c r="C50" s="217" t="s">
        <v>697</v>
      </c>
      <c r="D50" s="113" t="s">
        <v>863</v>
      </c>
      <c r="E50" s="186" t="s">
        <v>846</v>
      </c>
      <c r="F50" s="186" t="s">
        <v>846</v>
      </c>
      <c r="G50" s="202" t="s">
        <v>247</v>
      </c>
      <c r="H50" s="202" t="s">
        <v>247</v>
      </c>
      <c r="I50" s="202" t="s">
        <v>247</v>
      </c>
      <c r="J50" s="202" t="s">
        <v>247</v>
      </c>
      <c r="K50" s="203" t="s">
        <v>247</v>
      </c>
      <c r="L50" s="324" t="s">
        <v>68</v>
      </c>
      <c r="M50" s="95" t="s">
        <v>492</v>
      </c>
      <c r="N50" s="102" t="s">
        <v>720</v>
      </c>
      <c r="O50" s="13"/>
      <c r="P50" s="102" t="s">
        <v>404</v>
      </c>
      <c r="Q50" s="173" t="s">
        <v>213</v>
      </c>
      <c r="R50" s="16" t="s">
        <v>149</v>
      </c>
      <c r="S50" s="134"/>
      <c r="T50" s="134"/>
      <c r="U50" s="134"/>
      <c r="V50" s="134"/>
      <c r="W50" s="134"/>
      <c r="X50" s="134"/>
      <c r="Y50" s="134"/>
      <c r="Z50" s="134"/>
      <c r="AA50" s="356" t="s">
        <v>912</v>
      </c>
      <c r="AB50" s="199"/>
      <c r="AC50" s="45"/>
      <c r="AD50" s="11">
        <f t="shared" si="0"/>
        <v>1</v>
      </c>
      <c r="AE50" s="21" t="s">
        <v>893</v>
      </c>
      <c r="AF50" s="10">
        <f t="shared" si="1"/>
        <v>1</v>
      </c>
    </row>
    <row r="51" spans="2:32" s="7" customFormat="1" ht="11.5" x14ac:dyDescent="0.25">
      <c r="B51" s="223" t="s">
        <v>756</v>
      </c>
      <c r="C51" s="217" t="s">
        <v>697</v>
      </c>
      <c r="D51" s="113" t="s">
        <v>847</v>
      </c>
      <c r="E51" s="186" t="s">
        <v>348</v>
      </c>
      <c r="F51" s="186" t="s">
        <v>348</v>
      </c>
      <c r="G51" s="202" t="s">
        <v>247</v>
      </c>
      <c r="H51" s="202" t="s">
        <v>247</v>
      </c>
      <c r="I51" s="202" t="s">
        <v>247</v>
      </c>
      <c r="J51" s="202" t="s">
        <v>247</v>
      </c>
      <c r="K51" s="203" t="s">
        <v>247</v>
      </c>
      <c r="L51" s="324" t="s">
        <v>60</v>
      </c>
      <c r="M51" s="95" t="s">
        <v>494</v>
      </c>
      <c r="N51" s="134"/>
      <c r="O51" s="134"/>
      <c r="P51" s="102" t="s">
        <v>405</v>
      </c>
      <c r="Q51" s="173" t="s">
        <v>733</v>
      </c>
      <c r="R51" s="134"/>
      <c r="S51" s="134"/>
      <c r="T51" s="134"/>
      <c r="U51" s="134"/>
      <c r="V51" s="134"/>
      <c r="W51" s="134"/>
      <c r="X51" s="134"/>
      <c r="Y51" s="134"/>
      <c r="Z51" s="134"/>
      <c r="AA51" s="356" t="s">
        <v>913</v>
      </c>
      <c r="AB51" s="191" t="s">
        <v>799</v>
      </c>
      <c r="AC51" s="45"/>
      <c r="AD51" s="11">
        <f t="shared" si="0"/>
        <v>1</v>
      </c>
      <c r="AE51" s="21" t="s">
        <v>893</v>
      </c>
      <c r="AF51" s="10">
        <f t="shared" si="1"/>
        <v>1</v>
      </c>
    </row>
    <row r="52" spans="2:32" s="7" customFormat="1" ht="11.5" x14ac:dyDescent="0.25">
      <c r="B52" s="223" t="s">
        <v>756</v>
      </c>
      <c r="C52" s="217" t="s">
        <v>697</v>
      </c>
      <c r="D52" s="113" t="s">
        <v>864</v>
      </c>
      <c r="E52" s="186" t="s">
        <v>348</v>
      </c>
      <c r="F52" s="186" t="s">
        <v>348</v>
      </c>
      <c r="G52" s="202" t="s">
        <v>247</v>
      </c>
      <c r="H52" s="202" t="s">
        <v>247</v>
      </c>
      <c r="I52" s="202" t="s">
        <v>247</v>
      </c>
      <c r="J52" s="202" t="s">
        <v>247</v>
      </c>
      <c r="K52" s="203" t="s">
        <v>247</v>
      </c>
      <c r="L52" s="324" t="s">
        <v>61</v>
      </c>
      <c r="M52" s="95" t="s">
        <v>495</v>
      </c>
      <c r="N52" s="106" t="s">
        <v>709</v>
      </c>
      <c r="O52" s="106" t="s">
        <v>212</v>
      </c>
      <c r="P52" s="102" t="s">
        <v>400</v>
      </c>
      <c r="Q52" s="173" t="s">
        <v>734</v>
      </c>
      <c r="R52" s="134"/>
      <c r="S52" s="134"/>
      <c r="T52" s="134"/>
      <c r="U52" s="134"/>
      <c r="V52" s="134"/>
      <c r="W52" s="134"/>
      <c r="X52" s="134"/>
      <c r="Y52" s="134"/>
      <c r="Z52" s="134"/>
      <c r="AA52" s="356" t="s">
        <v>914</v>
      </c>
      <c r="AB52" s="191" t="s">
        <v>799</v>
      </c>
      <c r="AC52" s="45"/>
      <c r="AD52" s="11">
        <f t="shared" si="0"/>
        <v>1</v>
      </c>
      <c r="AE52" s="21" t="s">
        <v>893</v>
      </c>
      <c r="AF52" s="10">
        <f t="shared" si="1"/>
        <v>1</v>
      </c>
    </row>
    <row r="53" spans="2:32" s="7" customFormat="1" ht="11.5" x14ac:dyDescent="0.25">
      <c r="B53" s="223" t="s">
        <v>756</v>
      </c>
      <c r="C53" s="217" t="s">
        <v>697</v>
      </c>
      <c r="D53" s="113" t="s">
        <v>865</v>
      </c>
      <c r="E53" s="186" t="s">
        <v>847</v>
      </c>
      <c r="F53" s="186" t="s">
        <v>847</v>
      </c>
      <c r="G53" s="202" t="s">
        <v>247</v>
      </c>
      <c r="H53" s="202" t="s">
        <v>247</v>
      </c>
      <c r="I53" s="202" t="s">
        <v>247</v>
      </c>
      <c r="J53" s="202" t="s">
        <v>247</v>
      </c>
      <c r="K53" s="203" t="s">
        <v>247</v>
      </c>
      <c r="L53" s="324" t="s">
        <v>64</v>
      </c>
      <c r="M53" s="95" t="s">
        <v>575</v>
      </c>
      <c r="N53" s="102" t="s">
        <v>721</v>
      </c>
      <c r="O53" s="134"/>
      <c r="P53" s="102" t="s">
        <v>406</v>
      </c>
      <c r="Q53" s="173" t="s">
        <v>735</v>
      </c>
      <c r="R53" s="16" t="s">
        <v>476</v>
      </c>
      <c r="S53" s="134"/>
      <c r="T53" s="134"/>
      <c r="U53" s="134"/>
      <c r="V53" s="134"/>
      <c r="W53" s="134"/>
      <c r="X53" s="134"/>
      <c r="Y53" s="134"/>
      <c r="Z53" s="134"/>
      <c r="AA53" s="356" t="s">
        <v>915</v>
      </c>
      <c r="AB53" s="199"/>
      <c r="AC53" s="54"/>
      <c r="AD53" s="11">
        <f t="shared" si="0"/>
        <v>1</v>
      </c>
      <c r="AE53" s="21" t="s">
        <v>893</v>
      </c>
      <c r="AF53" s="10">
        <f t="shared" si="1"/>
        <v>1</v>
      </c>
    </row>
    <row r="54" spans="2:32" s="7" customFormat="1" ht="11.5" x14ac:dyDescent="0.25">
      <c r="B54" s="223" t="s">
        <v>756</v>
      </c>
      <c r="C54" s="217" t="s">
        <v>697</v>
      </c>
      <c r="D54" s="113" t="s">
        <v>866</v>
      </c>
      <c r="E54" s="113" t="s">
        <v>313</v>
      </c>
      <c r="F54" s="113" t="s">
        <v>313</v>
      </c>
      <c r="G54" s="202" t="s">
        <v>247</v>
      </c>
      <c r="H54" s="202" t="s">
        <v>247</v>
      </c>
      <c r="I54" s="202" t="s">
        <v>247</v>
      </c>
      <c r="J54" s="202" t="s">
        <v>247</v>
      </c>
      <c r="K54" s="203" t="s">
        <v>247</v>
      </c>
      <c r="L54" s="324" t="s">
        <v>66</v>
      </c>
      <c r="M54" s="95" t="s">
        <v>576</v>
      </c>
      <c r="N54" s="134"/>
      <c r="O54" s="134"/>
      <c r="P54" s="102" t="s">
        <v>407</v>
      </c>
      <c r="Q54" s="173" t="s">
        <v>736</v>
      </c>
      <c r="R54" s="134"/>
      <c r="S54" s="134"/>
      <c r="T54" s="134"/>
      <c r="U54" s="134"/>
      <c r="V54" s="134"/>
      <c r="W54" s="134"/>
      <c r="X54" s="134"/>
      <c r="Y54" s="134"/>
      <c r="Z54" s="134"/>
      <c r="AA54" s="356" t="s">
        <v>916</v>
      </c>
      <c r="AB54" s="199"/>
      <c r="AC54" s="54"/>
      <c r="AD54" s="11">
        <f t="shared" si="0"/>
        <v>1</v>
      </c>
      <c r="AE54" s="21" t="s">
        <v>893</v>
      </c>
      <c r="AF54" s="10">
        <f t="shared" si="1"/>
        <v>1</v>
      </c>
    </row>
    <row r="55" spans="2:32" s="7" customFormat="1" ht="11.5" x14ac:dyDescent="0.25">
      <c r="B55" s="223" t="s">
        <v>756</v>
      </c>
      <c r="C55" s="217" t="s">
        <v>697</v>
      </c>
      <c r="D55" s="113"/>
      <c r="E55" s="113"/>
      <c r="F55" s="113"/>
      <c r="G55" s="202"/>
      <c r="H55" s="202" t="s">
        <v>247</v>
      </c>
      <c r="I55" s="202"/>
      <c r="J55" s="202" t="s">
        <v>247</v>
      </c>
      <c r="K55" s="203" t="s">
        <v>247</v>
      </c>
      <c r="L55" s="324" t="s">
        <v>72</v>
      </c>
      <c r="M55" s="95" t="s">
        <v>577</v>
      </c>
      <c r="N55" s="134"/>
      <c r="O55" s="134"/>
      <c r="P55" s="102" t="s">
        <v>408</v>
      </c>
      <c r="Q55" s="16" t="s">
        <v>148</v>
      </c>
      <c r="R55" s="134"/>
      <c r="S55" s="134"/>
      <c r="T55" s="134"/>
      <c r="U55" s="134"/>
      <c r="V55" s="134"/>
      <c r="W55" s="134"/>
      <c r="X55" s="134"/>
      <c r="Y55" s="134"/>
      <c r="Z55" s="134"/>
      <c r="AA55" s="205"/>
      <c r="AB55" s="199"/>
      <c r="AC55" s="54"/>
      <c r="AD55" s="11">
        <f t="shared" si="0"/>
        <v>0</v>
      </c>
      <c r="AE55" s="21"/>
      <c r="AF55" s="10">
        <f t="shared" si="1"/>
        <v>1</v>
      </c>
    </row>
    <row r="56" spans="2:32" s="7" customFormat="1" ht="11.5" x14ac:dyDescent="0.25">
      <c r="B56" s="223" t="s">
        <v>756</v>
      </c>
      <c r="C56" s="217" t="s">
        <v>697</v>
      </c>
      <c r="D56" s="113"/>
      <c r="E56" s="113"/>
      <c r="F56" s="113"/>
      <c r="G56" s="202"/>
      <c r="H56" s="369" t="s">
        <v>247</v>
      </c>
      <c r="I56" s="202"/>
      <c r="J56" s="202" t="s">
        <v>247</v>
      </c>
      <c r="K56" s="203" t="s">
        <v>247</v>
      </c>
      <c r="L56" s="324" t="s">
        <v>109</v>
      </c>
      <c r="M56" s="95" t="s">
        <v>558</v>
      </c>
      <c r="N56" s="134"/>
      <c r="O56" s="134"/>
      <c r="P56" s="102" t="s">
        <v>409</v>
      </c>
      <c r="Q56" s="108" t="s">
        <v>166</v>
      </c>
      <c r="R56" s="134"/>
      <c r="S56" s="207"/>
      <c r="T56" s="134"/>
      <c r="U56" s="134"/>
      <c r="V56" s="134"/>
      <c r="W56" s="134"/>
      <c r="X56" s="134"/>
      <c r="Y56" s="134"/>
      <c r="Z56" s="134"/>
      <c r="AA56" s="205"/>
      <c r="AB56" s="199"/>
      <c r="AC56" s="54"/>
      <c r="AD56" s="11">
        <f t="shared" si="0"/>
        <v>0</v>
      </c>
      <c r="AE56" s="21"/>
      <c r="AF56" s="10">
        <f t="shared" si="1"/>
        <v>1</v>
      </c>
    </row>
    <row r="57" spans="2:32" s="7" customFormat="1" ht="11.5" x14ac:dyDescent="0.25">
      <c r="B57" s="223" t="s">
        <v>756</v>
      </c>
      <c r="C57" s="217" t="s">
        <v>697</v>
      </c>
      <c r="D57" s="113" t="s">
        <v>866</v>
      </c>
      <c r="E57" s="113" t="s">
        <v>848</v>
      </c>
      <c r="F57" s="186" t="s">
        <v>848</v>
      </c>
      <c r="G57" s="202" t="s">
        <v>247</v>
      </c>
      <c r="H57" s="202" t="s">
        <v>247</v>
      </c>
      <c r="I57" s="202" t="s">
        <v>247</v>
      </c>
      <c r="J57" s="202" t="s">
        <v>247</v>
      </c>
      <c r="K57" s="203" t="s">
        <v>247</v>
      </c>
      <c r="L57" s="324" t="s">
        <v>111</v>
      </c>
      <c r="M57" s="95" t="s">
        <v>556</v>
      </c>
      <c r="N57" s="185" t="s">
        <v>727</v>
      </c>
      <c r="O57" s="134"/>
      <c r="P57" s="102" t="s">
        <v>410</v>
      </c>
      <c r="Q57" s="108" t="s">
        <v>167</v>
      </c>
      <c r="R57" s="134"/>
      <c r="S57" s="134"/>
      <c r="T57" s="134"/>
      <c r="U57" s="134"/>
      <c r="V57" s="134"/>
      <c r="W57" s="134"/>
      <c r="X57" s="134"/>
      <c r="Y57" s="134"/>
      <c r="Z57" s="134"/>
      <c r="AA57" s="205"/>
      <c r="AB57" s="199"/>
      <c r="AC57" s="54"/>
      <c r="AD57" s="11">
        <f t="shared" si="0"/>
        <v>1</v>
      </c>
      <c r="AE57" s="21" t="s">
        <v>893</v>
      </c>
      <c r="AF57" s="10">
        <f t="shared" si="1"/>
        <v>1</v>
      </c>
    </row>
    <row r="58" spans="2:32" s="7" customFormat="1" ht="11.5" x14ac:dyDescent="0.25">
      <c r="B58" s="223" t="s">
        <v>756</v>
      </c>
      <c r="C58" s="217" t="s">
        <v>697</v>
      </c>
      <c r="D58" s="113" t="s">
        <v>847</v>
      </c>
      <c r="E58" s="113" t="s">
        <v>848</v>
      </c>
      <c r="F58" s="186" t="s">
        <v>848</v>
      </c>
      <c r="G58" s="202" t="s">
        <v>247</v>
      </c>
      <c r="H58" s="202" t="s">
        <v>247</v>
      </c>
      <c r="I58" s="202" t="s">
        <v>247</v>
      </c>
      <c r="J58" s="202" t="s">
        <v>247</v>
      </c>
      <c r="K58" s="203" t="s">
        <v>247</v>
      </c>
      <c r="L58" s="324" t="s">
        <v>95</v>
      </c>
      <c r="M58" s="95" t="s">
        <v>557</v>
      </c>
      <c r="N58" s="185" t="s">
        <v>726</v>
      </c>
      <c r="O58" s="134"/>
      <c r="P58" s="102" t="s">
        <v>411</v>
      </c>
      <c r="Q58" s="108" t="s">
        <v>439</v>
      </c>
      <c r="R58" s="134"/>
      <c r="S58" s="134"/>
      <c r="T58" s="134"/>
      <c r="U58" s="134"/>
      <c r="V58" s="134"/>
      <c r="W58" s="134"/>
      <c r="X58" s="134"/>
      <c r="Y58" s="134"/>
      <c r="Z58" s="134"/>
      <c r="AA58" s="205"/>
      <c r="AB58" s="199"/>
      <c r="AC58" s="54"/>
      <c r="AD58" s="11">
        <f t="shared" si="0"/>
        <v>1</v>
      </c>
      <c r="AE58" s="21" t="s">
        <v>893</v>
      </c>
      <c r="AF58" s="10">
        <f t="shared" si="1"/>
        <v>1</v>
      </c>
    </row>
    <row r="59" spans="2:32" s="7" customFormat="1" ht="11.5" x14ac:dyDescent="0.25">
      <c r="B59" s="223" t="s">
        <v>756</v>
      </c>
      <c r="C59" s="217" t="s">
        <v>697</v>
      </c>
      <c r="D59" s="113"/>
      <c r="E59" s="113"/>
      <c r="F59" s="113"/>
      <c r="G59" s="202"/>
      <c r="H59" s="202"/>
      <c r="I59" s="202"/>
      <c r="J59" s="202" t="s">
        <v>247</v>
      </c>
      <c r="K59" s="203" t="s">
        <v>247</v>
      </c>
      <c r="L59" s="324" t="s">
        <v>98</v>
      </c>
      <c r="M59" s="95" t="s">
        <v>559</v>
      </c>
      <c r="N59" s="160" t="s">
        <v>198</v>
      </c>
      <c r="O59" s="266" t="s">
        <v>724</v>
      </c>
      <c r="P59" s="102" t="s">
        <v>412</v>
      </c>
      <c r="Q59" s="13"/>
      <c r="R59" s="134"/>
      <c r="S59" s="134"/>
      <c r="T59" s="134"/>
      <c r="U59" s="134"/>
      <c r="V59" s="134"/>
      <c r="W59" s="134"/>
      <c r="X59" s="134"/>
      <c r="Y59" s="134"/>
      <c r="Z59" s="134"/>
      <c r="AA59" s="205"/>
      <c r="AB59" s="199"/>
      <c r="AC59" s="91"/>
      <c r="AD59" s="11">
        <f t="shared" si="0"/>
        <v>0</v>
      </c>
      <c r="AE59" s="21"/>
      <c r="AF59" s="10">
        <f t="shared" si="1"/>
        <v>0</v>
      </c>
    </row>
    <row r="60" spans="2:32" s="7" customFormat="1" ht="11.5" x14ac:dyDescent="0.25">
      <c r="B60" s="334"/>
      <c r="C60" s="286"/>
      <c r="D60" s="113"/>
      <c r="E60" s="113"/>
      <c r="F60" s="113"/>
      <c r="G60" s="202"/>
      <c r="H60" s="202"/>
      <c r="I60" s="202"/>
      <c r="J60" s="202"/>
      <c r="K60" s="203"/>
      <c r="L60" s="324"/>
      <c r="M60" s="134"/>
      <c r="N60" s="134"/>
      <c r="O60" s="134"/>
      <c r="P60" s="367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205"/>
      <c r="AB60" s="199"/>
      <c r="AC60" s="357"/>
      <c r="AD60" s="11">
        <f t="shared" si="0"/>
        <v>0</v>
      </c>
      <c r="AE60" s="21"/>
      <c r="AF60" s="10">
        <f t="shared" si="1"/>
        <v>0</v>
      </c>
    </row>
    <row r="61" spans="2:32" s="7" customFormat="1" ht="11.5" x14ac:dyDescent="0.25">
      <c r="B61" s="223" t="s">
        <v>758</v>
      </c>
      <c r="C61" s="149" t="s">
        <v>102</v>
      </c>
      <c r="D61" s="113" t="s">
        <v>688</v>
      </c>
      <c r="E61" s="186" t="s">
        <v>688</v>
      </c>
      <c r="F61" s="186" t="s">
        <v>688</v>
      </c>
      <c r="G61" s="202" t="s">
        <v>247</v>
      </c>
      <c r="H61" s="202" t="s">
        <v>247</v>
      </c>
      <c r="I61" s="202" t="s">
        <v>247</v>
      </c>
      <c r="J61" s="202" t="s">
        <v>247</v>
      </c>
      <c r="K61" s="203" t="s">
        <v>247</v>
      </c>
      <c r="L61" s="324" t="s">
        <v>96</v>
      </c>
      <c r="M61" s="134"/>
      <c r="N61" s="185" t="s">
        <v>727</v>
      </c>
      <c r="O61" s="134"/>
      <c r="P61" s="189" t="s">
        <v>216</v>
      </c>
      <c r="Q61" s="51" t="s">
        <v>150</v>
      </c>
      <c r="R61" s="134"/>
      <c r="S61" s="92" t="s">
        <v>246</v>
      </c>
      <c r="T61" s="134"/>
      <c r="U61" s="134"/>
      <c r="V61" s="134"/>
      <c r="W61" s="134"/>
      <c r="X61" s="134"/>
      <c r="Y61" s="134"/>
      <c r="Z61" s="134"/>
      <c r="AA61" s="205"/>
      <c r="AB61" s="199"/>
      <c r="AC61" s="357"/>
      <c r="AD61" s="11">
        <f t="shared" si="0"/>
        <v>1</v>
      </c>
      <c r="AE61" s="21" t="s">
        <v>893</v>
      </c>
      <c r="AF61" s="10">
        <f t="shared" si="1"/>
        <v>1</v>
      </c>
    </row>
    <row r="62" spans="2:32" s="7" customFormat="1" ht="11.5" x14ac:dyDescent="0.25">
      <c r="B62" s="223" t="s">
        <v>758</v>
      </c>
      <c r="C62" s="149" t="s">
        <v>102</v>
      </c>
      <c r="D62" s="113" t="s">
        <v>688</v>
      </c>
      <c r="E62" s="186" t="s">
        <v>688</v>
      </c>
      <c r="F62" s="186" t="s">
        <v>688</v>
      </c>
      <c r="G62" s="202" t="s">
        <v>247</v>
      </c>
      <c r="H62" s="202" t="s">
        <v>247</v>
      </c>
      <c r="I62" s="202" t="s">
        <v>247</v>
      </c>
      <c r="J62" s="202" t="s">
        <v>247</v>
      </c>
      <c r="K62" s="203" t="s">
        <v>247</v>
      </c>
      <c r="L62" s="324" t="s">
        <v>92</v>
      </c>
      <c r="M62" s="134"/>
      <c r="N62" s="185" t="s">
        <v>726</v>
      </c>
      <c r="O62" s="134"/>
      <c r="P62" s="189" t="s">
        <v>217</v>
      </c>
      <c r="Q62" s="51" t="s">
        <v>151</v>
      </c>
      <c r="R62" s="134"/>
      <c r="S62" s="92" t="s">
        <v>446</v>
      </c>
      <c r="T62" s="134"/>
      <c r="U62" s="134"/>
      <c r="V62" s="134"/>
      <c r="W62" s="134"/>
      <c r="X62" s="134"/>
      <c r="Y62" s="134"/>
      <c r="Z62" s="134"/>
      <c r="AA62" s="205"/>
      <c r="AB62" s="199"/>
      <c r="AC62" s="357"/>
      <c r="AD62" s="11">
        <f t="shared" si="0"/>
        <v>1</v>
      </c>
      <c r="AE62" s="21" t="s">
        <v>893</v>
      </c>
      <c r="AF62" s="10">
        <f t="shared" si="1"/>
        <v>1</v>
      </c>
    </row>
    <row r="63" spans="2:32" s="7" customFormat="1" ht="11.5" x14ac:dyDescent="0.25">
      <c r="B63" s="223" t="s">
        <v>758</v>
      </c>
      <c r="C63" s="149" t="s">
        <v>102</v>
      </c>
      <c r="D63" s="113" t="s">
        <v>688</v>
      </c>
      <c r="E63" s="186" t="s">
        <v>688</v>
      </c>
      <c r="F63" s="186" t="s">
        <v>688</v>
      </c>
      <c r="G63" s="202" t="s">
        <v>247</v>
      </c>
      <c r="H63" s="202" t="s">
        <v>247</v>
      </c>
      <c r="I63" s="202" t="s">
        <v>247</v>
      </c>
      <c r="J63" s="202" t="s">
        <v>247</v>
      </c>
      <c r="K63" s="203" t="s">
        <v>247</v>
      </c>
      <c r="L63" s="324" t="s">
        <v>94</v>
      </c>
      <c r="M63" s="241" t="s">
        <v>831</v>
      </c>
      <c r="N63" s="134"/>
      <c r="O63" s="134"/>
      <c r="P63" s="189" t="s">
        <v>218</v>
      </c>
      <c r="Q63" s="51" t="s">
        <v>158</v>
      </c>
      <c r="R63" s="107" t="s">
        <v>195</v>
      </c>
      <c r="S63" s="92" t="s">
        <v>448</v>
      </c>
      <c r="T63" s="134"/>
      <c r="U63" s="134"/>
      <c r="V63" s="134"/>
      <c r="W63" s="134"/>
      <c r="X63" s="134"/>
      <c r="Y63" s="134"/>
      <c r="Z63" s="134"/>
      <c r="AA63" s="205"/>
      <c r="AB63" s="199"/>
      <c r="AC63" s="357"/>
      <c r="AD63" s="11">
        <f t="shared" si="0"/>
        <v>1</v>
      </c>
      <c r="AE63" s="21" t="s">
        <v>893</v>
      </c>
      <c r="AF63" s="10">
        <f t="shared" si="1"/>
        <v>1</v>
      </c>
    </row>
    <row r="64" spans="2:32" s="7" customFormat="1" ht="11.5" x14ac:dyDescent="0.25">
      <c r="B64" s="223" t="s">
        <v>758</v>
      </c>
      <c r="C64" s="149" t="s">
        <v>102</v>
      </c>
      <c r="D64" s="113" t="s">
        <v>688</v>
      </c>
      <c r="E64" s="186" t="s">
        <v>688</v>
      </c>
      <c r="F64" s="186" t="s">
        <v>688</v>
      </c>
      <c r="G64" s="202" t="s">
        <v>247</v>
      </c>
      <c r="H64" s="202" t="s">
        <v>247</v>
      </c>
      <c r="I64" s="202" t="s">
        <v>247</v>
      </c>
      <c r="J64" s="202" t="s">
        <v>247</v>
      </c>
      <c r="K64" s="203" t="s">
        <v>247</v>
      </c>
      <c r="L64" s="324" t="s">
        <v>97</v>
      </c>
      <c r="M64" s="241" t="s">
        <v>830</v>
      </c>
      <c r="N64" s="134"/>
      <c r="O64" s="134"/>
      <c r="P64" s="189" t="s">
        <v>219</v>
      </c>
      <c r="Q64" s="51" t="s">
        <v>159</v>
      </c>
      <c r="R64" s="107" t="s">
        <v>444</v>
      </c>
      <c r="S64" s="92" t="s">
        <v>449</v>
      </c>
      <c r="T64" s="134"/>
      <c r="U64" s="134"/>
      <c r="V64" s="134"/>
      <c r="W64" s="134"/>
      <c r="X64" s="134"/>
      <c r="Y64" s="134"/>
      <c r="Z64" s="134"/>
      <c r="AA64" s="205"/>
      <c r="AB64" s="199"/>
      <c r="AC64" s="357"/>
      <c r="AD64" s="11">
        <f t="shared" si="0"/>
        <v>1</v>
      </c>
      <c r="AE64" s="21" t="s">
        <v>893</v>
      </c>
      <c r="AF64" s="10">
        <f t="shared" si="1"/>
        <v>1</v>
      </c>
    </row>
    <row r="65" spans="2:32" s="7" customFormat="1" ht="11.5" x14ac:dyDescent="0.25">
      <c r="B65" s="223" t="s">
        <v>758</v>
      </c>
      <c r="C65" s="149" t="s">
        <v>102</v>
      </c>
      <c r="D65" s="113" t="s">
        <v>688</v>
      </c>
      <c r="E65" s="186" t="s">
        <v>688</v>
      </c>
      <c r="F65" s="186" t="s">
        <v>688</v>
      </c>
      <c r="G65" s="202" t="s">
        <v>247</v>
      </c>
      <c r="H65" s="202" t="s">
        <v>247</v>
      </c>
      <c r="I65" s="202" t="s">
        <v>247</v>
      </c>
      <c r="J65" s="202" t="s">
        <v>247</v>
      </c>
      <c r="K65" s="203" t="s">
        <v>247</v>
      </c>
      <c r="L65" s="324" t="s">
        <v>81</v>
      </c>
      <c r="M65" s="241" t="s">
        <v>833</v>
      </c>
      <c r="N65" s="134"/>
      <c r="O65" s="134"/>
      <c r="P65" s="189" t="s">
        <v>220</v>
      </c>
      <c r="Q65" s="51" t="s">
        <v>160</v>
      </c>
      <c r="R65" s="107" t="s">
        <v>196</v>
      </c>
      <c r="S65" s="92" t="s">
        <v>450</v>
      </c>
      <c r="T65" s="134"/>
      <c r="U65" s="134"/>
      <c r="V65" s="134"/>
      <c r="W65" s="134"/>
      <c r="X65" s="134"/>
      <c r="Y65" s="134"/>
      <c r="Z65" s="134"/>
      <c r="AA65" s="205"/>
      <c r="AB65" s="199"/>
      <c r="AC65" s="357"/>
      <c r="AD65" s="11">
        <f t="shared" si="0"/>
        <v>1</v>
      </c>
      <c r="AE65" s="21" t="s">
        <v>893</v>
      </c>
      <c r="AF65" s="10">
        <f t="shared" si="1"/>
        <v>1</v>
      </c>
    </row>
    <row r="66" spans="2:32" s="7" customFormat="1" ht="11.5" x14ac:dyDescent="0.25">
      <c r="B66" s="223" t="s">
        <v>758</v>
      </c>
      <c r="C66" s="149" t="s">
        <v>102</v>
      </c>
      <c r="D66" s="113" t="s">
        <v>688</v>
      </c>
      <c r="E66" s="186" t="s">
        <v>688</v>
      </c>
      <c r="F66" s="186" t="s">
        <v>688</v>
      </c>
      <c r="G66" s="202" t="s">
        <v>247</v>
      </c>
      <c r="H66" s="202" t="s">
        <v>247</v>
      </c>
      <c r="I66" s="202" t="s">
        <v>247</v>
      </c>
      <c r="J66" s="202" t="s">
        <v>247</v>
      </c>
      <c r="K66" s="203" t="s">
        <v>247</v>
      </c>
      <c r="L66" s="324" t="s">
        <v>80</v>
      </c>
      <c r="M66" s="241" t="s">
        <v>836</v>
      </c>
      <c r="N66" s="134"/>
      <c r="O66" s="134"/>
      <c r="P66" s="189" t="s">
        <v>221</v>
      </c>
      <c r="Q66" s="51" t="s">
        <v>161</v>
      </c>
      <c r="R66" s="107" t="s">
        <v>197</v>
      </c>
      <c r="S66" s="92" t="s">
        <v>451</v>
      </c>
      <c r="T66" s="134"/>
      <c r="U66" s="134"/>
      <c r="V66" s="134"/>
      <c r="W66" s="134"/>
      <c r="X66" s="134"/>
      <c r="Y66" s="134"/>
      <c r="Z66" s="134"/>
      <c r="AA66" s="205"/>
      <c r="AB66" s="199"/>
      <c r="AC66" s="357"/>
      <c r="AD66" s="11">
        <f t="shared" si="0"/>
        <v>1</v>
      </c>
      <c r="AE66" s="21" t="s">
        <v>893</v>
      </c>
      <c r="AF66" s="10">
        <f t="shared" si="1"/>
        <v>1</v>
      </c>
    </row>
    <row r="67" spans="2:32" s="7" customFormat="1" ht="11.5" x14ac:dyDescent="0.25">
      <c r="B67" s="223" t="s">
        <v>758</v>
      </c>
      <c r="C67" s="149" t="s">
        <v>102</v>
      </c>
      <c r="D67" s="113" t="s">
        <v>688</v>
      </c>
      <c r="E67" s="186" t="s">
        <v>688</v>
      </c>
      <c r="F67" s="186" t="s">
        <v>688</v>
      </c>
      <c r="G67" s="202" t="s">
        <v>247</v>
      </c>
      <c r="H67" s="202" t="s">
        <v>247</v>
      </c>
      <c r="I67" s="202" t="s">
        <v>247</v>
      </c>
      <c r="J67" s="202" t="s">
        <v>247</v>
      </c>
      <c r="K67" s="203" t="s">
        <v>247</v>
      </c>
      <c r="L67" s="324" t="s">
        <v>87</v>
      </c>
      <c r="M67" s="241" t="s">
        <v>840</v>
      </c>
      <c r="N67" s="134"/>
      <c r="O67" s="134"/>
      <c r="P67" s="189" t="s">
        <v>222</v>
      </c>
      <c r="Q67" s="51" t="s">
        <v>162</v>
      </c>
      <c r="R67" s="107" t="s">
        <v>171</v>
      </c>
      <c r="S67" s="92" t="s">
        <v>452</v>
      </c>
      <c r="T67" s="134"/>
      <c r="U67" s="134"/>
      <c r="V67" s="134"/>
      <c r="W67" s="134"/>
      <c r="X67" s="134"/>
      <c r="Y67" s="134"/>
      <c r="Z67" s="134"/>
      <c r="AA67" s="205"/>
      <c r="AB67" s="199"/>
      <c r="AC67" s="357"/>
      <c r="AD67" s="11">
        <f t="shared" si="0"/>
        <v>1</v>
      </c>
      <c r="AE67" s="21" t="s">
        <v>893</v>
      </c>
      <c r="AF67" s="10">
        <f t="shared" si="1"/>
        <v>1</v>
      </c>
    </row>
    <row r="68" spans="2:32" s="7" customFormat="1" ht="11.5" x14ac:dyDescent="0.25">
      <c r="B68" s="223" t="s">
        <v>758</v>
      </c>
      <c r="C68" s="149" t="s">
        <v>102</v>
      </c>
      <c r="D68" s="113" t="s">
        <v>688</v>
      </c>
      <c r="E68" s="186" t="s">
        <v>688</v>
      </c>
      <c r="F68" s="186" t="s">
        <v>688</v>
      </c>
      <c r="G68" s="202" t="s">
        <v>247</v>
      </c>
      <c r="H68" s="202" t="s">
        <v>247</v>
      </c>
      <c r="I68" s="202" t="s">
        <v>247</v>
      </c>
      <c r="J68" s="202" t="s">
        <v>247</v>
      </c>
      <c r="K68" s="203" t="s">
        <v>247</v>
      </c>
      <c r="L68" s="324" t="s">
        <v>79</v>
      </c>
      <c r="M68" s="241" t="s">
        <v>842</v>
      </c>
      <c r="N68" s="134"/>
      <c r="O68" s="134"/>
      <c r="P68" s="189" t="s">
        <v>223</v>
      </c>
      <c r="Q68" s="51" t="s">
        <v>163</v>
      </c>
      <c r="R68" s="107" t="s">
        <v>172</v>
      </c>
      <c r="S68" s="92" t="s">
        <v>453</v>
      </c>
      <c r="T68" s="134"/>
      <c r="U68" s="134"/>
      <c r="V68" s="134"/>
      <c r="W68" s="134"/>
      <c r="X68" s="134"/>
      <c r="Y68" s="134"/>
      <c r="Z68" s="134"/>
      <c r="AA68" s="205"/>
      <c r="AB68" s="199"/>
      <c r="AC68" s="357"/>
      <c r="AD68" s="11">
        <f t="shared" si="0"/>
        <v>1</v>
      </c>
      <c r="AE68" s="21" t="s">
        <v>893</v>
      </c>
      <c r="AF68" s="10">
        <f t="shared" si="1"/>
        <v>1</v>
      </c>
    </row>
    <row r="69" spans="2:32" s="7" customFormat="1" ht="11.5" x14ac:dyDescent="0.25">
      <c r="B69" s="223" t="s">
        <v>758</v>
      </c>
      <c r="C69" s="149" t="s">
        <v>102</v>
      </c>
      <c r="D69" s="113" t="s">
        <v>688</v>
      </c>
      <c r="E69" s="186" t="s">
        <v>688</v>
      </c>
      <c r="F69" s="186" t="s">
        <v>688</v>
      </c>
      <c r="G69" s="202" t="s">
        <v>247</v>
      </c>
      <c r="H69" s="202" t="s">
        <v>247</v>
      </c>
      <c r="I69" s="202" t="s">
        <v>247</v>
      </c>
      <c r="J69" s="202" t="s">
        <v>247</v>
      </c>
      <c r="K69" s="203" t="s">
        <v>247</v>
      </c>
      <c r="L69" s="324" t="s">
        <v>93</v>
      </c>
      <c r="M69" s="241" t="s">
        <v>838</v>
      </c>
      <c r="N69" s="134"/>
      <c r="O69" s="134"/>
      <c r="P69" s="189" t="s">
        <v>224</v>
      </c>
      <c r="Q69" s="51" t="s">
        <v>164</v>
      </c>
      <c r="R69" s="107" t="s">
        <v>183</v>
      </c>
      <c r="S69" s="92" t="s">
        <v>454</v>
      </c>
      <c r="T69" s="134"/>
      <c r="U69" s="134"/>
      <c r="V69" s="134"/>
      <c r="W69" s="134"/>
      <c r="X69" s="134"/>
      <c r="Y69" s="134"/>
      <c r="Z69" s="134"/>
      <c r="AA69" s="205"/>
      <c r="AB69" s="199"/>
      <c r="AC69" s="357"/>
      <c r="AD69" s="11">
        <f t="shared" si="0"/>
        <v>1</v>
      </c>
      <c r="AE69" s="21" t="s">
        <v>893</v>
      </c>
      <c r="AF69" s="10">
        <f t="shared" si="1"/>
        <v>1</v>
      </c>
    </row>
    <row r="70" spans="2:32" s="7" customFormat="1" ht="11.5" x14ac:dyDescent="0.25">
      <c r="B70" s="223" t="s">
        <v>758</v>
      </c>
      <c r="C70" s="149" t="s">
        <v>102</v>
      </c>
      <c r="D70" s="113" t="s">
        <v>688</v>
      </c>
      <c r="E70" s="186" t="s">
        <v>688</v>
      </c>
      <c r="F70" s="186" t="s">
        <v>688</v>
      </c>
      <c r="G70" s="202" t="s">
        <v>247</v>
      </c>
      <c r="H70" s="202" t="s">
        <v>247</v>
      </c>
      <c r="I70" s="202" t="s">
        <v>247</v>
      </c>
      <c r="J70" s="202" t="s">
        <v>247</v>
      </c>
      <c r="K70" s="203" t="s">
        <v>247</v>
      </c>
      <c r="L70" s="324" t="s">
        <v>91</v>
      </c>
      <c r="M70" s="134"/>
      <c r="N70" s="134"/>
      <c r="O70" s="134"/>
      <c r="P70" s="189" t="s">
        <v>225</v>
      </c>
      <c r="Q70" s="51" t="s">
        <v>165</v>
      </c>
      <c r="R70" s="107" t="s">
        <v>188</v>
      </c>
      <c r="S70" s="92" t="s">
        <v>455</v>
      </c>
      <c r="T70" s="134"/>
      <c r="U70" s="134"/>
      <c r="V70" s="134"/>
      <c r="W70" s="134"/>
      <c r="X70" s="134"/>
      <c r="Y70" s="134"/>
      <c r="Z70" s="134"/>
      <c r="AA70" s="205"/>
      <c r="AB70" s="199"/>
      <c r="AC70" s="357"/>
      <c r="AD70" s="11">
        <f t="shared" si="0"/>
        <v>1</v>
      </c>
      <c r="AE70" s="21" t="s">
        <v>893</v>
      </c>
      <c r="AF70" s="10">
        <f t="shared" si="1"/>
        <v>1</v>
      </c>
    </row>
    <row r="71" spans="2:32" s="7" customFormat="1" ht="11.5" x14ac:dyDescent="0.25">
      <c r="B71" s="223" t="s">
        <v>758</v>
      </c>
      <c r="C71" s="149" t="s">
        <v>102</v>
      </c>
      <c r="D71" s="113" t="s">
        <v>688</v>
      </c>
      <c r="E71" s="186" t="s">
        <v>688</v>
      </c>
      <c r="F71" s="186" t="s">
        <v>688</v>
      </c>
      <c r="G71" s="202" t="s">
        <v>247</v>
      </c>
      <c r="H71" s="202" t="s">
        <v>247</v>
      </c>
      <c r="I71" s="202" t="s">
        <v>247</v>
      </c>
      <c r="J71" s="202" t="s">
        <v>247</v>
      </c>
      <c r="K71" s="203" t="s">
        <v>247</v>
      </c>
      <c r="L71" s="324" t="s">
        <v>75</v>
      </c>
      <c r="M71" s="134"/>
      <c r="N71" s="134"/>
      <c r="O71" s="134"/>
      <c r="P71" s="189" t="s">
        <v>226</v>
      </c>
      <c r="Q71" s="51" t="s">
        <v>152</v>
      </c>
      <c r="R71" s="107" t="s">
        <v>189</v>
      </c>
      <c r="S71" s="92" t="s">
        <v>456</v>
      </c>
      <c r="T71" s="134"/>
      <c r="U71" s="134"/>
      <c r="V71" s="134"/>
      <c r="W71" s="134"/>
      <c r="X71" s="134"/>
      <c r="Y71" s="134"/>
      <c r="Z71" s="134"/>
      <c r="AA71" s="205"/>
      <c r="AB71" s="199"/>
      <c r="AC71" s="357"/>
      <c r="AD71" s="11">
        <f t="shared" si="0"/>
        <v>1</v>
      </c>
      <c r="AE71" s="21" t="s">
        <v>893</v>
      </c>
      <c r="AF71" s="10">
        <f t="shared" si="1"/>
        <v>1</v>
      </c>
    </row>
    <row r="72" spans="2:32" s="7" customFormat="1" ht="11.5" x14ac:dyDescent="0.25">
      <c r="B72" s="223" t="s">
        <v>758</v>
      </c>
      <c r="C72" s="149" t="s">
        <v>102</v>
      </c>
      <c r="D72" s="113" t="s">
        <v>688</v>
      </c>
      <c r="E72" s="186" t="s">
        <v>688</v>
      </c>
      <c r="F72" s="186" t="s">
        <v>688</v>
      </c>
      <c r="G72" s="202" t="s">
        <v>247</v>
      </c>
      <c r="H72" s="202" t="s">
        <v>247</v>
      </c>
      <c r="I72" s="202" t="s">
        <v>247</v>
      </c>
      <c r="J72" s="202" t="s">
        <v>247</v>
      </c>
      <c r="K72" s="203" t="s">
        <v>247</v>
      </c>
      <c r="L72" s="324" t="s">
        <v>86</v>
      </c>
      <c r="M72" s="134"/>
      <c r="N72" s="134"/>
      <c r="O72" s="134"/>
      <c r="P72" s="189" t="s">
        <v>227</v>
      </c>
      <c r="Q72" s="51" t="s">
        <v>153</v>
      </c>
      <c r="R72" s="107" t="s">
        <v>190</v>
      </c>
      <c r="S72" s="92" t="s">
        <v>457</v>
      </c>
      <c r="T72" s="134"/>
      <c r="U72" s="134"/>
      <c r="V72" s="134"/>
      <c r="W72" s="134"/>
      <c r="X72" s="134"/>
      <c r="Y72" s="134"/>
      <c r="Z72" s="134"/>
      <c r="AA72" s="205"/>
      <c r="AB72" s="199"/>
      <c r="AC72" s="357"/>
      <c r="AD72" s="11">
        <f t="shared" ref="AD72:AD135" si="2">IF(AND(G72&lt;&gt;"",H72&lt;&gt;"",I72&lt;&gt;"",J72&lt;&gt;"",K72&lt;&gt;""),1,0)</f>
        <v>1</v>
      </c>
      <c r="AE72" s="21" t="s">
        <v>893</v>
      </c>
      <c r="AF72" s="10">
        <f t="shared" ref="AF72:AF135" si="3">IF(OR(H72&lt;&gt;"",I72&lt;&gt;""),1,0)</f>
        <v>1</v>
      </c>
    </row>
    <row r="73" spans="2:32" s="7" customFormat="1" ht="11.5" x14ac:dyDescent="0.25">
      <c r="B73" s="223" t="s">
        <v>758</v>
      </c>
      <c r="C73" s="149" t="s">
        <v>102</v>
      </c>
      <c r="D73" s="113" t="s">
        <v>863</v>
      </c>
      <c r="E73" s="186" t="s">
        <v>688</v>
      </c>
      <c r="F73" s="186" t="s">
        <v>688</v>
      </c>
      <c r="G73" s="202" t="s">
        <v>247</v>
      </c>
      <c r="H73" s="202" t="s">
        <v>247</v>
      </c>
      <c r="I73" s="202" t="s">
        <v>247</v>
      </c>
      <c r="J73" s="202" t="s">
        <v>247</v>
      </c>
      <c r="K73" s="203" t="s">
        <v>247</v>
      </c>
      <c r="L73" s="324" t="s">
        <v>117</v>
      </c>
      <c r="M73" s="134"/>
      <c r="N73" s="134"/>
      <c r="O73" s="134"/>
      <c r="P73" s="189" t="s">
        <v>228</v>
      </c>
      <c r="Q73" s="51" t="s">
        <v>154</v>
      </c>
      <c r="R73" s="107" t="s">
        <v>191</v>
      </c>
      <c r="S73" s="92" t="s">
        <v>458</v>
      </c>
      <c r="T73" s="134"/>
      <c r="U73" s="134"/>
      <c r="V73" s="134"/>
      <c r="W73" s="134"/>
      <c r="X73" s="134"/>
      <c r="Y73" s="134"/>
      <c r="Z73" s="134"/>
      <c r="AA73" s="205"/>
      <c r="AB73" s="199"/>
      <c r="AC73" s="357"/>
      <c r="AD73" s="11">
        <f t="shared" si="2"/>
        <v>1</v>
      </c>
      <c r="AE73" s="21" t="s">
        <v>893</v>
      </c>
      <c r="AF73" s="10">
        <f t="shared" si="3"/>
        <v>1</v>
      </c>
    </row>
    <row r="74" spans="2:32" s="7" customFormat="1" ht="11.5" x14ac:dyDescent="0.25">
      <c r="B74" s="223" t="s">
        <v>758</v>
      </c>
      <c r="C74" s="149" t="s">
        <v>102</v>
      </c>
      <c r="D74" s="113" t="s">
        <v>863</v>
      </c>
      <c r="E74" s="186" t="s">
        <v>688</v>
      </c>
      <c r="F74" s="186" t="s">
        <v>688</v>
      </c>
      <c r="G74" s="202" t="s">
        <v>247</v>
      </c>
      <c r="H74" s="202" t="s">
        <v>247</v>
      </c>
      <c r="I74" s="202" t="s">
        <v>247</v>
      </c>
      <c r="J74" s="202" t="s">
        <v>247</v>
      </c>
      <c r="K74" s="203" t="s">
        <v>247</v>
      </c>
      <c r="L74" s="324" t="s">
        <v>114</v>
      </c>
      <c r="M74" s="134"/>
      <c r="N74" s="134"/>
      <c r="O74" s="134"/>
      <c r="P74" s="189" t="s">
        <v>229</v>
      </c>
      <c r="Q74" s="51" t="s">
        <v>155</v>
      </c>
      <c r="R74" s="107" t="s">
        <v>192</v>
      </c>
      <c r="S74" s="92" t="s">
        <v>459</v>
      </c>
      <c r="T74" s="134"/>
      <c r="U74" s="134"/>
      <c r="V74" s="134"/>
      <c r="W74" s="134"/>
      <c r="X74" s="134"/>
      <c r="Y74" s="134"/>
      <c r="Z74" s="134"/>
      <c r="AA74" s="205"/>
      <c r="AB74" s="199"/>
      <c r="AC74" s="357"/>
      <c r="AD74" s="11">
        <f t="shared" si="2"/>
        <v>1</v>
      </c>
      <c r="AE74" s="21" t="s">
        <v>893</v>
      </c>
      <c r="AF74" s="10">
        <f t="shared" si="3"/>
        <v>1</v>
      </c>
    </row>
    <row r="75" spans="2:32" s="7" customFormat="1" ht="11.5" x14ac:dyDescent="0.25">
      <c r="B75" s="223" t="s">
        <v>758</v>
      </c>
      <c r="C75" s="149" t="s">
        <v>102</v>
      </c>
      <c r="D75" s="113"/>
      <c r="E75" s="113"/>
      <c r="F75" s="113"/>
      <c r="G75" s="202"/>
      <c r="H75" s="202" t="s">
        <v>247</v>
      </c>
      <c r="I75" s="202" t="s">
        <v>247</v>
      </c>
      <c r="J75" s="202" t="s">
        <v>247</v>
      </c>
      <c r="K75" s="203" t="s">
        <v>247</v>
      </c>
      <c r="L75" s="324" t="s">
        <v>36</v>
      </c>
      <c r="M75" s="134"/>
      <c r="N75" s="134"/>
      <c r="O75" s="134"/>
      <c r="P75" s="189" t="s">
        <v>230</v>
      </c>
      <c r="Q75" s="51" t="s">
        <v>156</v>
      </c>
      <c r="R75" s="16" t="s">
        <v>889</v>
      </c>
      <c r="S75" s="134"/>
      <c r="T75" s="134"/>
      <c r="U75" s="134"/>
      <c r="V75" s="134"/>
      <c r="W75" s="134"/>
      <c r="X75" s="134"/>
      <c r="Y75" s="134"/>
      <c r="Z75" s="134"/>
      <c r="AA75" s="205"/>
      <c r="AB75" s="199"/>
      <c r="AC75" s="357"/>
      <c r="AD75" s="11">
        <f t="shared" si="2"/>
        <v>0</v>
      </c>
      <c r="AE75" s="21"/>
      <c r="AF75" s="10">
        <f t="shared" si="3"/>
        <v>1</v>
      </c>
    </row>
    <row r="76" spans="2:32" s="7" customFormat="1" ht="11.5" x14ac:dyDescent="0.25">
      <c r="B76" s="223" t="s">
        <v>758</v>
      </c>
      <c r="C76" s="149" t="s">
        <v>102</v>
      </c>
      <c r="D76" s="113"/>
      <c r="E76" s="113"/>
      <c r="F76" s="113"/>
      <c r="G76" s="202"/>
      <c r="H76" s="202" t="s">
        <v>247</v>
      </c>
      <c r="I76" s="202" t="s">
        <v>247</v>
      </c>
      <c r="J76" s="202" t="s">
        <v>247</v>
      </c>
      <c r="K76" s="203" t="s">
        <v>247</v>
      </c>
      <c r="L76" s="324" t="s">
        <v>31</v>
      </c>
      <c r="M76" s="134"/>
      <c r="N76" s="134"/>
      <c r="O76" s="134"/>
      <c r="P76" s="189" t="s">
        <v>231</v>
      </c>
      <c r="Q76" s="51" t="s">
        <v>157</v>
      </c>
      <c r="R76" s="16" t="s">
        <v>890</v>
      </c>
      <c r="S76" s="134"/>
      <c r="T76" s="134"/>
      <c r="U76" s="134"/>
      <c r="V76" s="134"/>
      <c r="W76" s="134"/>
      <c r="X76" s="134"/>
      <c r="Y76" s="134"/>
      <c r="Z76" s="134"/>
      <c r="AA76" s="205"/>
      <c r="AB76" s="199"/>
      <c r="AC76" s="45"/>
      <c r="AD76" s="11">
        <f t="shared" si="2"/>
        <v>0</v>
      </c>
      <c r="AE76" s="21"/>
      <c r="AF76" s="10">
        <f t="shared" si="3"/>
        <v>1</v>
      </c>
    </row>
    <row r="77" spans="2:32" s="7" customFormat="1" ht="11.5" x14ac:dyDescent="0.25">
      <c r="B77" s="364"/>
      <c r="C77" s="113"/>
      <c r="D77" s="113"/>
      <c r="E77" s="113"/>
      <c r="F77" s="113"/>
      <c r="G77" s="202"/>
      <c r="H77" s="202"/>
      <c r="I77" s="202"/>
      <c r="J77" s="202"/>
      <c r="K77" s="203"/>
      <c r="L77" s="324"/>
      <c r="M77" s="134"/>
      <c r="N77" s="134"/>
      <c r="O77" s="134"/>
      <c r="P77" s="367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205"/>
      <c r="AB77" s="199"/>
      <c r="AC77" s="45"/>
      <c r="AD77" s="11">
        <f t="shared" si="2"/>
        <v>0</v>
      </c>
      <c r="AE77" s="21"/>
      <c r="AF77" s="10">
        <f t="shared" si="3"/>
        <v>0</v>
      </c>
    </row>
    <row r="78" spans="2:32" s="7" customFormat="1" ht="11.5" x14ac:dyDescent="0.25">
      <c r="B78" s="223" t="s">
        <v>758</v>
      </c>
      <c r="C78" s="217" t="s">
        <v>697</v>
      </c>
      <c r="D78" s="113" t="s">
        <v>867</v>
      </c>
      <c r="E78" s="186" t="s">
        <v>313</v>
      </c>
      <c r="F78" s="113" t="s">
        <v>313</v>
      </c>
      <c r="G78" s="202" t="s">
        <v>247</v>
      </c>
      <c r="H78" s="202" t="s">
        <v>247</v>
      </c>
      <c r="I78" s="202" t="s">
        <v>247</v>
      </c>
      <c r="J78" s="202" t="s">
        <v>247</v>
      </c>
      <c r="K78" s="203" t="s">
        <v>247</v>
      </c>
      <c r="L78" s="324" t="s">
        <v>131</v>
      </c>
      <c r="M78" s="115" t="s">
        <v>834</v>
      </c>
      <c r="N78" s="134"/>
      <c r="O78" s="134"/>
      <c r="P78" s="189" t="s">
        <v>232</v>
      </c>
      <c r="Q78" s="134"/>
      <c r="R78" s="134"/>
      <c r="S78" s="134"/>
      <c r="T78" s="134"/>
      <c r="U78" s="134"/>
      <c r="V78" s="134"/>
      <c r="W78" s="134"/>
      <c r="X78" s="134"/>
      <c r="Y78" s="134"/>
      <c r="Z78" s="134"/>
      <c r="AA78" s="205"/>
      <c r="AB78" s="191" t="s">
        <v>794</v>
      </c>
      <c r="AC78" s="45"/>
      <c r="AD78" s="11">
        <f t="shared" si="2"/>
        <v>1</v>
      </c>
      <c r="AE78" s="21" t="s">
        <v>893</v>
      </c>
      <c r="AF78" s="10">
        <f t="shared" si="3"/>
        <v>1</v>
      </c>
    </row>
    <row r="79" spans="2:32" s="7" customFormat="1" ht="11.5" x14ac:dyDescent="0.25">
      <c r="B79" s="223" t="s">
        <v>758</v>
      </c>
      <c r="C79" s="217" t="s">
        <v>697</v>
      </c>
      <c r="D79" s="113" t="s">
        <v>867</v>
      </c>
      <c r="E79" s="186" t="s">
        <v>313</v>
      </c>
      <c r="F79" s="113" t="s">
        <v>313</v>
      </c>
      <c r="G79" s="202" t="s">
        <v>247</v>
      </c>
      <c r="H79" s="202" t="s">
        <v>247</v>
      </c>
      <c r="I79" s="202" t="s">
        <v>247</v>
      </c>
      <c r="J79" s="202" t="s">
        <v>247</v>
      </c>
      <c r="K79" s="203" t="s">
        <v>247</v>
      </c>
      <c r="L79" s="324" t="s">
        <v>30</v>
      </c>
      <c r="M79" s="115" t="s">
        <v>829</v>
      </c>
      <c r="N79" s="134"/>
      <c r="O79" s="134"/>
      <c r="P79" s="189" t="s">
        <v>233</v>
      </c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205"/>
      <c r="AB79" s="191" t="s">
        <v>794</v>
      </c>
      <c r="AC79" s="45"/>
      <c r="AD79" s="11">
        <f t="shared" si="2"/>
        <v>1</v>
      </c>
      <c r="AE79" s="21" t="s">
        <v>893</v>
      </c>
      <c r="AF79" s="10">
        <f t="shared" si="3"/>
        <v>1</v>
      </c>
    </row>
    <row r="80" spans="2:32" s="7" customFormat="1" ht="11.5" x14ac:dyDescent="0.25">
      <c r="B80" s="223" t="s">
        <v>758</v>
      </c>
      <c r="C80" s="217" t="s">
        <v>697</v>
      </c>
      <c r="D80" s="113" t="s">
        <v>867</v>
      </c>
      <c r="E80" s="113" t="s">
        <v>313</v>
      </c>
      <c r="F80" s="113" t="s">
        <v>313</v>
      </c>
      <c r="G80" s="202" t="s">
        <v>247</v>
      </c>
      <c r="H80" s="202" t="s">
        <v>247</v>
      </c>
      <c r="I80" s="202" t="s">
        <v>247</v>
      </c>
      <c r="J80" s="202" t="s">
        <v>247</v>
      </c>
      <c r="K80" s="203" t="s">
        <v>247</v>
      </c>
      <c r="L80" s="324" t="s">
        <v>21</v>
      </c>
      <c r="M80" s="115" t="s">
        <v>832</v>
      </c>
      <c r="N80" s="134"/>
      <c r="O80" s="134"/>
      <c r="P80" s="189" t="s">
        <v>234</v>
      </c>
      <c r="Q80" s="134"/>
      <c r="R80" s="134"/>
      <c r="S80" s="134"/>
      <c r="T80" s="134"/>
      <c r="U80" s="134"/>
      <c r="V80" s="134"/>
      <c r="W80" s="134"/>
      <c r="X80" s="134"/>
      <c r="Y80" s="134"/>
      <c r="Z80" s="134"/>
      <c r="AA80" s="205"/>
      <c r="AB80" s="191" t="s">
        <v>794</v>
      </c>
      <c r="AC80" s="45"/>
      <c r="AD80" s="11">
        <f t="shared" si="2"/>
        <v>1</v>
      </c>
      <c r="AE80" s="21" t="s">
        <v>893</v>
      </c>
      <c r="AF80" s="10">
        <f t="shared" si="3"/>
        <v>1</v>
      </c>
    </row>
    <row r="81" spans="2:32" s="7" customFormat="1" ht="11.5" x14ac:dyDescent="0.25">
      <c r="B81" s="223" t="s">
        <v>758</v>
      </c>
      <c r="C81" s="217" t="s">
        <v>697</v>
      </c>
      <c r="D81" s="113" t="s">
        <v>867</v>
      </c>
      <c r="E81" s="113" t="s">
        <v>313</v>
      </c>
      <c r="F81" s="113" t="s">
        <v>313</v>
      </c>
      <c r="G81" s="202" t="s">
        <v>247</v>
      </c>
      <c r="H81" s="202" t="s">
        <v>247</v>
      </c>
      <c r="I81" s="202" t="s">
        <v>247</v>
      </c>
      <c r="J81" s="202" t="s">
        <v>247</v>
      </c>
      <c r="K81" s="203" t="s">
        <v>247</v>
      </c>
      <c r="L81" s="324" t="s">
        <v>29</v>
      </c>
      <c r="M81" s="115" t="s">
        <v>835</v>
      </c>
      <c r="N81" s="134"/>
      <c r="O81" s="134"/>
      <c r="P81" s="189" t="s">
        <v>235</v>
      </c>
      <c r="Q81" s="134"/>
      <c r="R81" s="134"/>
      <c r="S81" s="134"/>
      <c r="T81" s="134"/>
      <c r="U81" s="134"/>
      <c r="V81" s="134"/>
      <c r="W81" s="134"/>
      <c r="X81" s="134"/>
      <c r="Y81" s="134"/>
      <c r="Z81" s="134"/>
      <c r="AA81" s="205"/>
      <c r="AB81" s="191" t="s">
        <v>794</v>
      </c>
      <c r="AC81" s="45"/>
      <c r="AD81" s="11">
        <f t="shared" si="2"/>
        <v>1</v>
      </c>
      <c r="AE81" s="21" t="s">
        <v>934</v>
      </c>
      <c r="AF81" s="10">
        <f t="shared" si="3"/>
        <v>1</v>
      </c>
    </row>
    <row r="82" spans="2:32" s="7" customFormat="1" ht="11.5" x14ac:dyDescent="0.25">
      <c r="B82" s="223" t="s">
        <v>758</v>
      </c>
      <c r="C82" s="217" t="s">
        <v>697</v>
      </c>
      <c r="D82" s="113"/>
      <c r="E82" s="113"/>
      <c r="F82" s="113"/>
      <c r="G82" s="202"/>
      <c r="H82" s="202"/>
      <c r="I82" s="202" t="s">
        <v>247</v>
      </c>
      <c r="J82" s="202" t="s">
        <v>247</v>
      </c>
      <c r="K82" s="203" t="s">
        <v>247</v>
      </c>
      <c r="L82" s="324" t="s">
        <v>132</v>
      </c>
      <c r="M82" s="115" t="s">
        <v>839</v>
      </c>
      <c r="N82" s="95" t="s">
        <v>486</v>
      </c>
      <c r="O82" s="95" t="s">
        <v>558</v>
      </c>
      <c r="P82" s="189" t="s">
        <v>236</v>
      </c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205"/>
      <c r="AB82" s="199"/>
      <c r="AC82" s="45"/>
      <c r="AD82" s="11">
        <f t="shared" si="2"/>
        <v>0</v>
      </c>
      <c r="AE82" s="21"/>
      <c r="AF82" s="10">
        <f t="shared" si="3"/>
        <v>1</v>
      </c>
    </row>
    <row r="83" spans="2:32" s="7" customFormat="1" ht="11.5" x14ac:dyDescent="0.25">
      <c r="B83" s="223" t="s">
        <v>758</v>
      </c>
      <c r="C83" s="217" t="s">
        <v>697</v>
      </c>
      <c r="D83" s="113"/>
      <c r="E83" s="113"/>
      <c r="F83" s="113"/>
      <c r="G83" s="202"/>
      <c r="H83" s="202"/>
      <c r="I83" s="202" t="s">
        <v>247</v>
      </c>
      <c r="J83" s="202" t="s">
        <v>247</v>
      </c>
      <c r="K83" s="203" t="s">
        <v>247</v>
      </c>
      <c r="L83" s="324" t="s">
        <v>133</v>
      </c>
      <c r="M83" s="115" t="s">
        <v>841</v>
      </c>
      <c r="N83" s="95" t="s">
        <v>487</v>
      </c>
      <c r="O83" s="95" t="s">
        <v>559</v>
      </c>
      <c r="P83" s="189" t="s">
        <v>237</v>
      </c>
      <c r="Q83" s="134"/>
      <c r="R83" s="134"/>
      <c r="S83" s="134"/>
      <c r="T83" s="134"/>
      <c r="U83" s="134"/>
      <c r="V83" s="134"/>
      <c r="W83" s="134"/>
      <c r="X83" s="134"/>
      <c r="Y83" s="134"/>
      <c r="Z83" s="134"/>
      <c r="AA83" s="205"/>
      <c r="AB83" s="199"/>
      <c r="AC83" s="45"/>
      <c r="AD83" s="11">
        <f t="shared" si="2"/>
        <v>0</v>
      </c>
      <c r="AE83" s="21"/>
      <c r="AF83" s="10">
        <f t="shared" si="3"/>
        <v>1</v>
      </c>
    </row>
    <row r="84" spans="2:32" s="7" customFormat="1" ht="11.5" x14ac:dyDescent="0.25">
      <c r="B84" s="223" t="s">
        <v>758</v>
      </c>
      <c r="C84" s="217" t="s">
        <v>697</v>
      </c>
      <c r="D84" s="113"/>
      <c r="E84" s="113"/>
      <c r="F84" s="113"/>
      <c r="G84" s="202"/>
      <c r="H84" s="202"/>
      <c r="I84" s="202" t="s">
        <v>247</v>
      </c>
      <c r="J84" s="202" t="s">
        <v>247</v>
      </c>
      <c r="K84" s="203" t="s">
        <v>247</v>
      </c>
      <c r="L84" s="324" t="s">
        <v>139</v>
      </c>
      <c r="M84" s="115" t="s">
        <v>837</v>
      </c>
      <c r="N84" s="95" t="s">
        <v>488</v>
      </c>
      <c r="O84" s="95" t="s">
        <v>502</v>
      </c>
      <c r="P84" s="189" t="s">
        <v>238</v>
      </c>
      <c r="Q84" s="95" t="s">
        <v>166</v>
      </c>
      <c r="R84" s="134"/>
      <c r="S84" s="134"/>
      <c r="T84" s="134"/>
      <c r="U84" s="134"/>
      <c r="V84" s="134"/>
      <c r="W84" s="134"/>
      <c r="X84" s="134"/>
      <c r="Y84" s="134"/>
      <c r="Z84" s="134"/>
      <c r="AA84" s="205"/>
      <c r="AB84" s="199"/>
      <c r="AC84" s="45"/>
      <c r="AD84" s="11">
        <f t="shared" si="2"/>
        <v>0</v>
      </c>
      <c r="AE84" s="21"/>
      <c r="AF84" s="10">
        <f t="shared" si="3"/>
        <v>1</v>
      </c>
    </row>
    <row r="85" spans="2:32" s="7" customFormat="1" ht="11.5" x14ac:dyDescent="0.25">
      <c r="B85" s="223" t="s">
        <v>758</v>
      </c>
      <c r="C85" s="217" t="s">
        <v>697</v>
      </c>
      <c r="D85" s="113"/>
      <c r="E85" s="113"/>
      <c r="F85" s="113"/>
      <c r="G85" s="202"/>
      <c r="H85" s="202"/>
      <c r="I85" s="202" t="s">
        <v>247</v>
      </c>
      <c r="J85" s="202" t="s">
        <v>247</v>
      </c>
      <c r="K85" s="203" t="s">
        <v>247</v>
      </c>
      <c r="L85" s="324" t="s">
        <v>134</v>
      </c>
      <c r="M85" s="95" t="s">
        <v>607</v>
      </c>
      <c r="N85" s="134"/>
      <c r="O85" s="95" t="s">
        <v>596</v>
      </c>
      <c r="P85" s="189" t="s">
        <v>239</v>
      </c>
      <c r="Q85" s="134"/>
      <c r="R85" s="134"/>
      <c r="S85" s="134"/>
      <c r="T85" s="134"/>
      <c r="U85" s="134"/>
      <c r="V85" s="134"/>
      <c r="W85" s="134"/>
      <c r="X85" s="134"/>
      <c r="Y85" s="134"/>
      <c r="Z85" s="134"/>
      <c r="AA85" s="205"/>
      <c r="AB85" s="199"/>
      <c r="AC85" s="45"/>
      <c r="AD85" s="11">
        <f t="shared" si="2"/>
        <v>0</v>
      </c>
      <c r="AE85" s="21"/>
      <c r="AF85" s="10">
        <f t="shared" si="3"/>
        <v>1</v>
      </c>
    </row>
    <row r="86" spans="2:32" s="7" customFormat="1" ht="11.5" x14ac:dyDescent="0.25">
      <c r="B86" s="223" t="s">
        <v>758</v>
      </c>
      <c r="C86" s="217" t="s">
        <v>697</v>
      </c>
      <c r="D86" s="113"/>
      <c r="E86" s="113"/>
      <c r="F86" s="113"/>
      <c r="G86" s="202"/>
      <c r="H86" s="202"/>
      <c r="I86" s="202" t="s">
        <v>247</v>
      </c>
      <c r="J86" s="202" t="s">
        <v>247</v>
      </c>
      <c r="K86" s="203" t="s">
        <v>247</v>
      </c>
      <c r="L86" s="324" t="s">
        <v>1</v>
      </c>
      <c r="M86" s="95" t="s">
        <v>608</v>
      </c>
      <c r="N86" s="134"/>
      <c r="O86" s="95" t="s">
        <v>597</v>
      </c>
      <c r="P86" s="189" t="s">
        <v>240</v>
      </c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205"/>
      <c r="AB86" s="199"/>
      <c r="AC86" s="45"/>
      <c r="AD86" s="11">
        <f t="shared" si="2"/>
        <v>0</v>
      </c>
      <c r="AE86" s="21"/>
      <c r="AF86" s="10">
        <f t="shared" si="3"/>
        <v>1</v>
      </c>
    </row>
    <row r="87" spans="2:32" s="7" customFormat="1" ht="11.5" x14ac:dyDescent="0.25">
      <c r="B87" s="223" t="s">
        <v>758</v>
      </c>
      <c r="C87" s="217" t="s">
        <v>697</v>
      </c>
      <c r="D87" s="113"/>
      <c r="E87" s="113"/>
      <c r="F87" s="113"/>
      <c r="G87" s="202"/>
      <c r="H87" s="202"/>
      <c r="I87" s="202" t="s">
        <v>247</v>
      </c>
      <c r="J87" s="202" t="s">
        <v>247</v>
      </c>
      <c r="K87" s="203" t="s">
        <v>247</v>
      </c>
      <c r="L87" s="324" t="s">
        <v>8</v>
      </c>
      <c r="M87" s="95" t="s">
        <v>600</v>
      </c>
      <c r="N87" s="134"/>
      <c r="O87" s="95" t="s">
        <v>560</v>
      </c>
      <c r="P87" s="189" t="s">
        <v>241</v>
      </c>
      <c r="Q87" s="134"/>
      <c r="R87" s="134"/>
      <c r="S87" s="134"/>
      <c r="T87" s="134"/>
      <c r="U87" s="134"/>
      <c r="V87" s="134"/>
      <c r="W87" s="134"/>
      <c r="X87" s="134"/>
      <c r="Y87" s="134"/>
      <c r="Z87" s="134"/>
      <c r="AA87" s="205"/>
      <c r="AB87" s="199"/>
      <c r="AC87" s="45"/>
      <c r="AD87" s="11">
        <f t="shared" si="2"/>
        <v>0</v>
      </c>
      <c r="AE87" s="21"/>
      <c r="AF87" s="10">
        <f t="shared" si="3"/>
        <v>1</v>
      </c>
    </row>
    <row r="88" spans="2:32" s="7" customFormat="1" ht="11.5" x14ac:dyDescent="0.25">
      <c r="B88" s="223" t="s">
        <v>758</v>
      </c>
      <c r="C88" s="217" t="s">
        <v>697</v>
      </c>
      <c r="D88" s="113"/>
      <c r="E88" s="113"/>
      <c r="F88" s="113"/>
      <c r="G88" s="202"/>
      <c r="H88" s="202"/>
      <c r="I88" s="202" t="s">
        <v>247</v>
      </c>
      <c r="J88" s="202" t="s">
        <v>247</v>
      </c>
      <c r="K88" s="203" t="s">
        <v>247</v>
      </c>
      <c r="L88" s="324" t="s">
        <v>17</v>
      </c>
      <c r="M88" s="95" t="s">
        <v>601</v>
      </c>
      <c r="N88" s="185" t="s">
        <v>727</v>
      </c>
      <c r="O88" s="95" t="s">
        <v>561</v>
      </c>
      <c r="P88" s="189" t="s">
        <v>242</v>
      </c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205"/>
      <c r="AB88" s="199"/>
      <c r="AC88" s="45"/>
      <c r="AD88" s="11">
        <f t="shared" si="2"/>
        <v>0</v>
      </c>
      <c r="AE88" s="21"/>
      <c r="AF88" s="10">
        <f t="shared" si="3"/>
        <v>1</v>
      </c>
    </row>
    <row r="89" spans="2:32" s="7" customFormat="1" ht="11.5" x14ac:dyDescent="0.25">
      <c r="B89" s="223" t="s">
        <v>758</v>
      </c>
      <c r="C89" s="217" t="s">
        <v>697</v>
      </c>
      <c r="D89" s="113"/>
      <c r="E89" s="113"/>
      <c r="F89" s="113"/>
      <c r="G89" s="202"/>
      <c r="H89" s="202"/>
      <c r="I89" s="202" t="s">
        <v>247</v>
      </c>
      <c r="J89" s="202" t="s">
        <v>247</v>
      </c>
      <c r="K89" s="203" t="s">
        <v>247</v>
      </c>
      <c r="L89" s="324" t="s">
        <v>18</v>
      </c>
      <c r="M89" s="95" t="s">
        <v>609</v>
      </c>
      <c r="N89" s="185" t="s">
        <v>726</v>
      </c>
      <c r="O89" s="95" t="s">
        <v>503</v>
      </c>
      <c r="P89" s="189" t="s">
        <v>243</v>
      </c>
      <c r="Q89" s="95" t="s">
        <v>168</v>
      </c>
      <c r="R89" s="134"/>
      <c r="S89" s="134"/>
      <c r="T89" s="134"/>
      <c r="U89" s="134"/>
      <c r="V89" s="134"/>
      <c r="W89" s="134"/>
      <c r="X89" s="134"/>
      <c r="Y89" s="134"/>
      <c r="Z89" s="134"/>
      <c r="AA89" s="205"/>
      <c r="AB89" s="199"/>
      <c r="AC89" s="45"/>
      <c r="AD89" s="11">
        <f t="shared" si="2"/>
        <v>0</v>
      </c>
      <c r="AE89" s="21"/>
      <c r="AF89" s="10">
        <f t="shared" si="3"/>
        <v>1</v>
      </c>
    </row>
    <row r="90" spans="2:32" s="7" customFormat="1" ht="11.5" x14ac:dyDescent="0.25">
      <c r="B90" s="223" t="s">
        <v>758</v>
      </c>
      <c r="C90" s="217" t="s">
        <v>697</v>
      </c>
      <c r="D90" s="113"/>
      <c r="E90" s="113"/>
      <c r="F90" s="113"/>
      <c r="G90" s="202"/>
      <c r="H90" s="202"/>
      <c r="I90" s="263"/>
      <c r="J90" s="202"/>
      <c r="K90" s="203" t="s">
        <v>247</v>
      </c>
      <c r="L90" s="324" t="s">
        <v>0</v>
      </c>
      <c r="M90" s="13"/>
      <c r="N90" s="134"/>
      <c r="O90" s="134"/>
      <c r="P90" s="189" t="s">
        <v>244</v>
      </c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205"/>
      <c r="AB90" s="199"/>
      <c r="AC90" s="45"/>
      <c r="AD90" s="11">
        <f t="shared" si="2"/>
        <v>0</v>
      </c>
      <c r="AE90" s="21"/>
      <c r="AF90" s="10">
        <f t="shared" si="3"/>
        <v>0</v>
      </c>
    </row>
    <row r="91" spans="2:32" s="7" customFormat="1" ht="11.5" x14ac:dyDescent="0.25">
      <c r="B91" s="223" t="s">
        <v>758</v>
      </c>
      <c r="C91" s="217" t="s">
        <v>697</v>
      </c>
      <c r="D91" s="113"/>
      <c r="E91" s="113"/>
      <c r="F91" s="113"/>
      <c r="G91" s="202"/>
      <c r="H91" s="202"/>
      <c r="I91" s="263"/>
      <c r="J91" s="202"/>
      <c r="K91" s="203" t="s">
        <v>247</v>
      </c>
      <c r="L91" s="324" t="s">
        <v>7</v>
      </c>
      <c r="M91" s="134"/>
      <c r="N91" s="134"/>
      <c r="O91" s="134"/>
      <c r="P91" s="189" t="s">
        <v>245</v>
      </c>
      <c r="Q91" s="134"/>
      <c r="R91" s="134"/>
      <c r="S91" s="134"/>
      <c r="T91" s="134"/>
      <c r="U91" s="134"/>
      <c r="V91" s="134"/>
      <c r="W91" s="134"/>
      <c r="X91" s="134"/>
      <c r="Y91" s="134"/>
      <c r="Z91" s="134"/>
      <c r="AA91" s="205"/>
      <c r="AB91" s="199"/>
      <c r="AC91" s="45"/>
      <c r="AD91" s="11">
        <f t="shared" si="2"/>
        <v>0</v>
      </c>
      <c r="AE91" s="21"/>
      <c r="AF91" s="10">
        <f t="shared" si="3"/>
        <v>0</v>
      </c>
    </row>
    <row r="92" spans="2:32" s="7" customFormat="1" ht="11.5" x14ac:dyDescent="0.25">
      <c r="B92" s="223" t="s">
        <v>758</v>
      </c>
      <c r="C92" s="217" t="s">
        <v>697</v>
      </c>
      <c r="D92" s="363"/>
      <c r="E92" s="363"/>
      <c r="F92" s="363"/>
      <c r="G92" s="362"/>
      <c r="H92" s="202"/>
      <c r="I92" s="202"/>
      <c r="J92" s="202"/>
      <c r="K92" s="203" t="s">
        <v>247</v>
      </c>
      <c r="L92" s="324" t="s">
        <v>25</v>
      </c>
      <c r="M92" s="134"/>
      <c r="N92" s="134"/>
      <c r="O92" s="134"/>
      <c r="P92" s="189" t="s">
        <v>717</v>
      </c>
      <c r="Q92" s="134"/>
      <c r="R92" s="134"/>
      <c r="S92" s="134"/>
      <c r="T92" s="134"/>
      <c r="U92" s="134"/>
      <c r="V92" s="134"/>
      <c r="W92" s="134"/>
      <c r="X92" s="326"/>
      <c r="Y92" s="326"/>
      <c r="Z92" s="326"/>
      <c r="AA92" s="205"/>
      <c r="AB92" s="192"/>
      <c r="AC92" s="94"/>
      <c r="AD92" s="11">
        <f t="shared" si="2"/>
        <v>0</v>
      </c>
      <c r="AE92" s="21"/>
      <c r="AF92" s="10">
        <f t="shared" si="3"/>
        <v>0</v>
      </c>
    </row>
    <row r="93" spans="2:32" s="7" customFormat="1" ht="11.5" x14ac:dyDescent="0.25">
      <c r="B93" s="364"/>
      <c r="C93" s="113"/>
      <c r="D93" s="113"/>
      <c r="E93" s="113"/>
      <c r="F93" s="113"/>
      <c r="G93" s="202"/>
      <c r="H93" s="202"/>
      <c r="I93" s="202"/>
      <c r="J93" s="202"/>
      <c r="K93" s="203"/>
      <c r="L93" s="368"/>
      <c r="M93" s="134"/>
      <c r="N93" s="134"/>
      <c r="O93" s="134"/>
      <c r="P93" s="367"/>
      <c r="Q93" s="134"/>
      <c r="R93" s="207"/>
      <c r="S93" s="134"/>
      <c r="T93" s="134"/>
      <c r="U93" s="134"/>
      <c r="V93" s="134"/>
      <c r="W93" s="134"/>
      <c r="X93" s="326"/>
      <c r="Y93" s="326"/>
      <c r="Z93" s="326"/>
      <c r="AA93" s="205"/>
      <c r="AB93" s="192"/>
      <c r="AC93" s="94"/>
      <c r="AD93" s="11">
        <f t="shared" si="2"/>
        <v>0</v>
      </c>
      <c r="AE93" s="21"/>
      <c r="AF93" s="10">
        <f t="shared" si="3"/>
        <v>0</v>
      </c>
    </row>
    <row r="94" spans="2:32" s="7" customFormat="1" ht="11.5" x14ac:dyDescent="0.25">
      <c r="B94" s="226" t="s">
        <v>312</v>
      </c>
      <c r="C94" s="218" t="s">
        <v>775</v>
      </c>
      <c r="D94" s="363" t="s">
        <v>868</v>
      </c>
      <c r="E94" s="187" t="s">
        <v>334</v>
      </c>
      <c r="F94" s="187" t="s">
        <v>334</v>
      </c>
      <c r="G94" s="362" t="s">
        <v>247</v>
      </c>
      <c r="H94" s="202" t="s">
        <v>247</v>
      </c>
      <c r="I94" s="202" t="s">
        <v>247</v>
      </c>
      <c r="J94" s="202" t="s">
        <v>247</v>
      </c>
      <c r="K94" s="203" t="s">
        <v>247</v>
      </c>
      <c r="L94" s="324" t="s">
        <v>76</v>
      </c>
      <c r="M94" s="39" t="s">
        <v>662</v>
      </c>
      <c r="N94" s="95" t="s">
        <v>496</v>
      </c>
      <c r="O94" s="366"/>
      <c r="P94" s="366"/>
      <c r="Q94" s="134"/>
      <c r="R94" s="134"/>
      <c r="S94" s="134"/>
      <c r="T94" s="134"/>
      <c r="U94" s="134"/>
      <c r="V94" s="134"/>
      <c r="W94" s="134"/>
      <c r="X94" s="206"/>
      <c r="Y94" s="206"/>
      <c r="Z94" s="206"/>
      <c r="AA94" s="205"/>
      <c r="AB94" s="199"/>
      <c r="AC94" s="45"/>
      <c r="AD94" s="11">
        <f t="shared" si="2"/>
        <v>1</v>
      </c>
      <c r="AE94" s="21" t="s">
        <v>893</v>
      </c>
      <c r="AF94" s="10">
        <f t="shared" si="3"/>
        <v>1</v>
      </c>
    </row>
    <row r="95" spans="2:32" s="7" customFormat="1" ht="11.5" x14ac:dyDescent="0.25">
      <c r="B95" s="226" t="s">
        <v>312</v>
      </c>
      <c r="C95" s="218" t="s">
        <v>775</v>
      </c>
      <c r="D95" s="363" t="s">
        <v>868</v>
      </c>
      <c r="E95" s="187" t="s">
        <v>334</v>
      </c>
      <c r="F95" s="187" t="s">
        <v>334</v>
      </c>
      <c r="G95" s="362" t="s">
        <v>247</v>
      </c>
      <c r="H95" s="202" t="s">
        <v>247</v>
      </c>
      <c r="I95" s="202" t="s">
        <v>247</v>
      </c>
      <c r="J95" s="202" t="s">
        <v>247</v>
      </c>
      <c r="K95" s="203" t="s">
        <v>247</v>
      </c>
      <c r="L95" s="324" t="s">
        <v>71</v>
      </c>
      <c r="M95" s="39" t="s">
        <v>663</v>
      </c>
      <c r="N95" s="95" t="s">
        <v>497</v>
      </c>
      <c r="O95" s="134"/>
      <c r="P95" s="134"/>
      <c r="Q95" s="134"/>
      <c r="R95" s="107" t="s">
        <v>184</v>
      </c>
      <c r="S95" s="134"/>
      <c r="T95" s="134"/>
      <c r="U95" s="134"/>
      <c r="V95" s="134"/>
      <c r="W95" s="134"/>
      <c r="X95" s="206"/>
      <c r="Y95" s="206"/>
      <c r="Z95" s="206"/>
      <c r="AA95" s="205"/>
      <c r="AB95" s="199"/>
      <c r="AC95" s="45"/>
      <c r="AD95" s="11">
        <f t="shared" si="2"/>
        <v>1</v>
      </c>
      <c r="AE95" s="21" t="s">
        <v>893</v>
      </c>
      <c r="AF95" s="10">
        <f t="shared" si="3"/>
        <v>1</v>
      </c>
    </row>
    <row r="96" spans="2:32" s="7" customFormat="1" ht="11.5" x14ac:dyDescent="0.25">
      <c r="B96" s="226" t="s">
        <v>312</v>
      </c>
      <c r="C96" s="218" t="s">
        <v>775</v>
      </c>
      <c r="D96" s="363" t="s">
        <v>868</v>
      </c>
      <c r="E96" s="187" t="s">
        <v>334</v>
      </c>
      <c r="F96" s="187" t="s">
        <v>334</v>
      </c>
      <c r="G96" s="362" t="s">
        <v>247</v>
      </c>
      <c r="H96" s="202" t="s">
        <v>247</v>
      </c>
      <c r="I96" s="202" t="s">
        <v>247</v>
      </c>
      <c r="J96" s="202" t="s">
        <v>247</v>
      </c>
      <c r="K96" s="203" t="s">
        <v>247</v>
      </c>
      <c r="L96" s="324" t="s">
        <v>73</v>
      </c>
      <c r="M96" s="39" t="s">
        <v>664</v>
      </c>
      <c r="N96" s="95" t="s">
        <v>480</v>
      </c>
      <c r="O96" s="134"/>
      <c r="P96" s="134"/>
      <c r="Q96" s="134"/>
      <c r="R96" s="107" t="s">
        <v>185</v>
      </c>
      <c r="S96" s="134"/>
      <c r="T96" s="134"/>
      <c r="U96" s="134"/>
      <c r="V96" s="134"/>
      <c r="W96" s="134"/>
      <c r="X96" s="206"/>
      <c r="Y96" s="206"/>
      <c r="Z96" s="206"/>
      <c r="AA96" s="205"/>
      <c r="AB96" s="199"/>
      <c r="AC96" s="45"/>
      <c r="AD96" s="11">
        <f t="shared" si="2"/>
        <v>1</v>
      </c>
      <c r="AE96" s="21" t="s">
        <v>934</v>
      </c>
      <c r="AF96" s="10">
        <f t="shared" si="3"/>
        <v>1</v>
      </c>
    </row>
    <row r="97" spans="2:32" s="7" customFormat="1" ht="11.5" x14ac:dyDescent="0.25">
      <c r="B97" s="226" t="s">
        <v>312</v>
      </c>
      <c r="C97" s="218" t="s">
        <v>775</v>
      </c>
      <c r="D97" s="363" t="s">
        <v>868</v>
      </c>
      <c r="E97" s="187" t="s">
        <v>334</v>
      </c>
      <c r="F97" s="187" t="s">
        <v>334</v>
      </c>
      <c r="G97" s="362" t="s">
        <v>247</v>
      </c>
      <c r="H97" s="202" t="s">
        <v>247</v>
      </c>
      <c r="I97" s="202" t="s">
        <v>247</v>
      </c>
      <c r="J97" s="202" t="s">
        <v>247</v>
      </c>
      <c r="K97" s="203" t="s">
        <v>247</v>
      </c>
      <c r="L97" s="324" t="s">
        <v>70</v>
      </c>
      <c r="M97" s="39" t="s">
        <v>665</v>
      </c>
      <c r="N97" s="95" t="s">
        <v>481</v>
      </c>
      <c r="O97" s="134"/>
      <c r="P97" s="134"/>
      <c r="Q97" s="134"/>
      <c r="R97" s="107" t="s">
        <v>186</v>
      </c>
      <c r="S97" s="134"/>
      <c r="T97" s="134"/>
      <c r="U97" s="134"/>
      <c r="V97" s="134"/>
      <c r="W97" s="134"/>
      <c r="X97" s="206"/>
      <c r="Y97" s="206"/>
      <c r="Z97" s="206"/>
      <c r="AA97" s="205"/>
      <c r="AB97" s="199"/>
      <c r="AC97" s="45"/>
      <c r="AD97" s="11">
        <f t="shared" si="2"/>
        <v>1</v>
      </c>
      <c r="AE97" s="21" t="s">
        <v>934</v>
      </c>
      <c r="AF97" s="10">
        <f t="shared" si="3"/>
        <v>1</v>
      </c>
    </row>
    <row r="98" spans="2:32" s="7" customFormat="1" ht="12" x14ac:dyDescent="0.25">
      <c r="B98" s="226" t="s">
        <v>312</v>
      </c>
      <c r="C98" s="218" t="s">
        <v>775</v>
      </c>
      <c r="D98" s="363" t="s">
        <v>868</v>
      </c>
      <c r="E98" s="187" t="s">
        <v>334</v>
      </c>
      <c r="F98" s="187" t="s">
        <v>334</v>
      </c>
      <c r="G98" s="202" t="s">
        <v>247</v>
      </c>
      <c r="H98" s="202" t="s">
        <v>247</v>
      </c>
      <c r="I98" s="202" t="s">
        <v>247</v>
      </c>
      <c r="J98" s="202" t="s">
        <v>247</v>
      </c>
      <c r="K98" s="203" t="s">
        <v>247</v>
      </c>
      <c r="L98" s="324" t="s">
        <v>85</v>
      </c>
      <c r="M98" s="39" t="s">
        <v>666</v>
      </c>
      <c r="N98" s="95" t="s">
        <v>482</v>
      </c>
      <c r="O98" s="134"/>
      <c r="P98" s="134"/>
      <c r="Q98" s="134"/>
      <c r="R98" s="107" t="s">
        <v>187</v>
      </c>
      <c r="S98" s="134"/>
      <c r="T98" s="134"/>
      <c r="U98" s="134"/>
      <c r="V98" s="134"/>
      <c r="W98" s="134"/>
      <c r="X98" s="204"/>
      <c r="Y98" s="204"/>
      <c r="Z98" s="204"/>
      <c r="AA98" s="205"/>
      <c r="AB98" s="199"/>
      <c r="AC98" s="45"/>
      <c r="AD98" s="11">
        <f t="shared" si="2"/>
        <v>1</v>
      </c>
      <c r="AE98" s="21" t="s">
        <v>893</v>
      </c>
      <c r="AF98" s="10">
        <f t="shared" si="3"/>
        <v>1</v>
      </c>
    </row>
    <row r="99" spans="2:32" s="7" customFormat="1" ht="12" x14ac:dyDescent="0.25">
      <c r="B99" s="226" t="s">
        <v>312</v>
      </c>
      <c r="C99" s="218" t="s">
        <v>775</v>
      </c>
      <c r="D99" s="363" t="s">
        <v>868</v>
      </c>
      <c r="E99" s="187" t="s">
        <v>334</v>
      </c>
      <c r="F99" s="187" t="s">
        <v>334</v>
      </c>
      <c r="G99" s="362" t="s">
        <v>247</v>
      </c>
      <c r="H99" s="202" t="s">
        <v>247</v>
      </c>
      <c r="I99" s="202" t="s">
        <v>247</v>
      </c>
      <c r="J99" s="202" t="s">
        <v>247</v>
      </c>
      <c r="K99" s="203" t="s">
        <v>247</v>
      </c>
      <c r="L99" s="324" t="s">
        <v>84</v>
      </c>
      <c r="M99" s="39" t="s">
        <v>667</v>
      </c>
      <c r="N99" s="95" t="s">
        <v>498</v>
      </c>
      <c r="O99" s="134"/>
      <c r="P99" s="134"/>
      <c r="Q99" s="134"/>
      <c r="R99" s="134"/>
      <c r="S99" s="134"/>
      <c r="T99" s="134"/>
      <c r="U99" s="134"/>
      <c r="V99" s="134"/>
      <c r="W99" s="134"/>
      <c r="X99" s="204"/>
      <c r="Y99" s="204"/>
      <c r="Z99" s="204"/>
      <c r="AA99" s="205"/>
      <c r="AB99" s="199"/>
      <c r="AC99" s="45"/>
      <c r="AD99" s="11">
        <f t="shared" si="2"/>
        <v>1</v>
      </c>
      <c r="AE99" s="21" t="s">
        <v>893</v>
      </c>
      <c r="AF99" s="10">
        <f t="shared" si="3"/>
        <v>1</v>
      </c>
    </row>
    <row r="100" spans="2:32" s="7" customFormat="1" ht="12" x14ac:dyDescent="0.25">
      <c r="B100" s="226" t="s">
        <v>312</v>
      </c>
      <c r="C100" s="218" t="s">
        <v>775</v>
      </c>
      <c r="D100" s="363" t="s">
        <v>868</v>
      </c>
      <c r="E100" s="187" t="s">
        <v>334</v>
      </c>
      <c r="F100" s="187" t="s">
        <v>334</v>
      </c>
      <c r="G100" s="362" t="s">
        <v>247</v>
      </c>
      <c r="H100" s="202" t="s">
        <v>247</v>
      </c>
      <c r="I100" s="202" t="s">
        <v>247</v>
      </c>
      <c r="J100" s="202" t="s">
        <v>247</v>
      </c>
      <c r="K100" s="203" t="s">
        <v>247</v>
      </c>
      <c r="L100" s="324" t="s">
        <v>83</v>
      </c>
      <c r="M100" s="39" t="s">
        <v>668</v>
      </c>
      <c r="N100" s="95" t="s">
        <v>499</v>
      </c>
      <c r="O100" s="134"/>
      <c r="P100" s="134"/>
      <c r="Q100" s="134"/>
      <c r="R100" s="107" t="s">
        <v>179</v>
      </c>
      <c r="S100" s="134"/>
      <c r="T100" s="134"/>
      <c r="U100" s="134"/>
      <c r="V100" s="206"/>
      <c r="W100" s="134"/>
      <c r="X100" s="204"/>
      <c r="Y100" s="204"/>
      <c r="Z100" s="204"/>
      <c r="AA100" s="205"/>
      <c r="AB100" s="199"/>
      <c r="AC100" s="45"/>
      <c r="AD100" s="11">
        <f t="shared" si="2"/>
        <v>1</v>
      </c>
      <c r="AE100" s="21" t="s">
        <v>893</v>
      </c>
      <c r="AF100" s="10">
        <f t="shared" si="3"/>
        <v>1</v>
      </c>
    </row>
    <row r="101" spans="2:32" s="7" customFormat="1" ht="11.5" x14ac:dyDescent="0.25">
      <c r="B101" s="226" t="s">
        <v>312</v>
      </c>
      <c r="C101" s="218" t="s">
        <v>775</v>
      </c>
      <c r="D101" s="363" t="s">
        <v>868</v>
      </c>
      <c r="E101" s="187" t="s">
        <v>334</v>
      </c>
      <c r="F101" s="187" t="s">
        <v>334</v>
      </c>
      <c r="G101" s="362" t="s">
        <v>247</v>
      </c>
      <c r="H101" s="202" t="s">
        <v>247</v>
      </c>
      <c r="I101" s="202" t="s">
        <v>247</v>
      </c>
      <c r="J101" s="202" t="s">
        <v>247</v>
      </c>
      <c r="K101" s="203" t="s">
        <v>247</v>
      </c>
      <c r="L101" s="324" t="s">
        <v>120</v>
      </c>
      <c r="M101" s="39" t="s">
        <v>669</v>
      </c>
      <c r="N101" s="95" t="s">
        <v>500</v>
      </c>
      <c r="O101" s="134"/>
      <c r="P101" s="134"/>
      <c r="Q101" s="134"/>
      <c r="R101" s="107" t="s">
        <v>180</v>
      </c>
      <c r="S101" s="134"/>
      <c r="T101" s="134"/>
      <c r="U101" s="134"/>
      <c r="V101" s="206"/>
      <c r="W101" s="134"/>
      <c r="X101" s="206"/>
      <c r="Y101" s="206"/>
      <c r="Z101" s="206"/>
      <c r="AA101" s="205"/>
      <c r="AB101" s="199"/>
      <c r="AC101" s="45"/>
      <c r="AD101" s="11">
        <f t="shared" si="2"/>
        <v>1</v>
      </c>
      <c r="AE101" s="21" t="s">
        <v>893</v>
      </c>
      <c r="AF101" s="10">
        <f t="shared" si="3"/>
        <v>1</v>
      </c>
    </row>
    <row r="102" spans="2:32" s="7" customFormat="1" ht="11.5" x14ac:dyDescent="0.25">
      <c r="B102" s="226" t="s">
        <v>312</v>
      </c>
      <c r="C102" s="218" t="s">
        <v>775</v>
      </c>
      <c r="D102" s="363" t="s">
        <v>868</v>
      </c>
      <c r="E102" s="187" t="s">
        <v>334</v>
      </c>
      <c r="F102" s="187" t="s">
        <v>334</v>
      </c>
      <c r="G102" s="362" t="s">
        <v>247</v>
      </c>
      <c r="H102" s="202" t="s">
        <v>247</v>
      </c>
      <c r="I102" s="202" t="s">
        <v>247</v>
      </c>
      <c r="J102" s="202" t="s">
        <v>247</v>
      </c>
      <c r="K102" s="203" t="s">
        <v>247</v>
      </c>
      <c r="L102" s="324" t="s">
        <v>121</v>
      </c>
      <c r="M102" s="39" t="s">
        <v>670</v>
      </c>
      <c r="N102" s="95" t="s">
        <v>501</v>
      </c>
      <c r="O102" s="134"/>
      <c r="P102" s="134"/>
      <c r="Q102" s="134"/>
      <c r="R102" s="107" t="s">
        <v>181</v>
      </c>
      <c r="S102" s="134"/>
      <c r="T102" s="134"/>
      <c r="U102" s="134"/>
      <c r="V102" s="206"/>
      <c r="W102" s="134"/>
      <c r="X102" s="206"/>
      <c r="Y102" s="206"/>
      <c r="Z102" s="206"/>
      <c r="AA102" s="205"/>
      <c r="AB102" s="199"/>
      <c r="AC102" s="45"/>
      <c r="AD102" s="11">
        <f t="shared" si="2"/>
        <v>1</v>
      </c>
      <c r="AE102" s="21" t="s">
        <v>893</v>
      </c>
      <c r="AF102" s="10">
        <f t="shared" si="3"/>
        <v>1</v>
      </c>
    </row>
    <row r="103" spans="2:32" s="7" customFormat="1" ht="12" x14ac:dyDescent="0.25">
      <c r="B103" s="226" t="s">
        <v>312</v>
      </c>
      <c r="C103" s="218" t="s">
        <v>775</v>
      </c>
      <c r="D103" s="363" t="s">
        <v>868</v>
      </c>
      <c r="E103" s="187" t="s">
        <v>334</v>
      </c>
      <c r="F103" s="187" t="s">
        <v>334</v>
      </c>
      <c r="G103" s="362" t="s">
        <v>247</v>
      </c>
      <c r="H103" s="202" t="s">
        <v>247</v>
      </c>
      <c r="I103" s="202" t="s">
        <v>247</v>
      </c>
      <c r="J103" s="202" t="s">
        <v>247</v>
      </c>
      <c r="K103" s="203" t="s">
        <v>247</v>
      </c>
      <c r="L103" s="324" t="s">
        <v>122</v>
      </c>
      <c r="M103" s="39" t="s">
        <v>671</v>
      </c>
      <c r="N103" s="95" t="s">
        <v>502</v>
      </c>
      <c r="O103" s="134"/>
      <c r="P103" s="134"/>
      <c r="Q103" s="134"/>
      <c r="R103" s="107" t="s">
        <v>182</v>
      </c>
      <c r="S103" s="134"/>
      <c r="T103" s="134"/>
      <c r="U103" s="134"/>
      <c r="V103" s="134"/>
      <c r="W103" s="134"/>
      <c r="X103" s="204"/>
      <c r="Y103" s="206"/>
      <c r="Z103" s="206"/>
      <c r="AA103" s="205"/>
      <c r="AB103" s="199"/>
      <c r="AC103" s="45"/>
      <c r="AD103" s="11">
        <f t="shared" si="2"/>
        <v>1</v>
      </c>
      <c r="AE103" s="21" t="s">
        <v>893</v>
      </c>
      <c r="AF103" s="10">
        <f t="shared" si="3"/>
        <v>1</v>
      </c>
    </row>
    <row r="104" spans="2:32" s="7" customFormat="1" ht="12" x14ac:dyDescent="0.25">
      <c r="B104" s="226" t="s">
        <v>312</v>
      </c>
      <c r="C104" s="218" t="s">
        <v>775</v>
      </c>
      <c r="D104" s="363" t="s">
        <v>868</v>
      </c>
      <c r="E104" s="187" t="s">
        <v>334</v>
      </c>
      <c r="F104" s="187" t="s">
        <v>334</v>
      </c>
      <c r="G104" s="362" t="s">
        <v>247</v>
      </c>
      <c r="H104" s="202" t="s">
        <v>247</v>
      </c>
      <c r="I104" s="202" t="s">
        <v>247</v>
      </c>
      <c r="J104" s="202" t="s">
        <v>247</v>
      </c>
      <c r="K104" s="203" t="s">
        <v>247</v>
      </c>
      <c r="L104" s="324" t="s">
        <v>123</v>
      </c>
      <c r="M104" s="39" t="s">
        <v>672</v>
      </c>
      <c r="N104" s="95" t="s">
        <v>503</v>
      </c>
      <c r="O104" s="134"/>
      <c r="P104" s="134"/>
      <c r="Q104" s="134"/>
      <c r="R104" s="134"/>
      <c r="S104" s="134"/>
      <c r="T104" s="134"/>
      <c r="U104" s="134"/>
      <c r="V104" s="134"/>
      <c r="W104" s="134"/>
      <c r="X104" s="204"/>
      <c r="Y104" s="206"/>
      <c r="Z104" s="206"/>
      <c r="AA104" s="205"/>
      <c r="AB104" s="199"/>
      <c r="AC104" s="45"/>
      <c r="AD104" s="11">
        <f t="shared" si="2"/>
        <v>1</v>
      </c>
      <c r="AE104" s="21" t="s">
        <v>893</v>
      </c>
      <c r="AF104" s="10">
        <f t="shared" si="3"/>
        <v>1</v>
      </c>
    </row>
    <row r="105" spans="2:32" s="7" customFormat="1" ht="11.5" x14ac:dyDescent="0.25">
      <c r="B105" s="226" t="s">
        <v>312</v>
      </c>
      <c r="C105" s="218" t="s">
        <v>775</v>
      </c>
      <c r="D105" s="255"/>
      <c r="E105" s="363" t="s">
        <v>313</v>
      </c>
      <c r="F105" s="187" t="s">
        <v>313</v>
      </c>
      <c r="G105" s="362" t="s">
        <v>247</v>
      </c>
      <c r="H105" s="202" t="s">
        <v>247</v>
      </c>
      <c r="I105" s="202" t="s">
        <v>247</v>
      </c>
      <c r="J105" s="202" t="s">
        <v>247</v>
      </c>
      <c r="K105" s="203" t="s">
        <v>247</v>
      </c>
      <c r="L105" s="324" t="s">
        <v>49</v>
      </c>
      <c r="M105" s="39" t="s">
        <v>673</v>
      </c>
      <c r="N105" s="95" t="s">
        <v>504</v>
      </c>
      <c r="O105" s="39" t="s">
        <v>651</v>
      </c>
      <c r="P105" s="134"/>
      <c r="Q105" s="134"/>
      <c r="R105" s="134"/>
      <c r="S105" s="134"/>
      <c r="T105" s="134"/>
      <c r="U105" s="134"/>
      <c r="V105" s="206"/>
      <c r="W105" s="134"/>
      <c r="X105" s="206"/>
      <c r="Y105" s="206"/>
      <c r="Z105" s="206"/>
      <c r="AA105" s="205"/>
      <c r="AB105" s="199"/>
      <c r="AC105" s="45"/>
      <c r="AD105" s="11">
        <f t="shared" si="2"/>
        <v>1</v>
      </c>
      <c r="AE105" s="21" t="s">
        <v>893</v>
      </c>
      <c r="AF105" s="10">
        <f t="shared" si="3"/>
        <v>1</v>
      </c>
    </row>
    <row r="106" spans="2:32" s="7" customFormat="1" ht="12" x14ac:dyDescent="0.25">
      <c r="B106" s="226" t="s">
        <v>312</v>
      </c>
      <c r="C106" s="218" t="s">
        <v>775</v>
      </c>
      <c r="D106" s="363" t="s">
        <v>869</v>
      </c>
      <c r="E106" s="187" t="s">
        <v>334</v>
      </c>
      <c r="F106" s="363"/>
      <c r="G106" s="362"/>
      <c r="H106" s="202" t="s">
        <v>247</v>
      </c>
      <c r="I106" s="202" t="s">
        <v>247</v>
      </c>
      <c r="J106" s="202" t="s">
        <v>247</v>
      </c>
      <c r="K106" s="203" t="s">
        <v>247</v>
      </c>
      <c r="L106" s="324" t="s">
        <v>48</v>
      </c>
      <c r="M106" s="39" t="s">
        <v>674</v>
      </c>
      <c r="N106" s="95" t="s">
        <v>505</v>
      </c>
      <c r="O106" s="134"/>
      <c r="P106" s="134"/>
      <c r="Q106" s="134"/>
      <c r="R106" s="107" t="s">
        <v>193</v>
      </c>
      <c r="S106" s="258" t="s">
        <v>888</v>
      </c>
      <c r="T106" s="134"/>
      <c r="U106" s="134"/>
      <c r="V106" s="206"/>
      <c r="W106" s="134"/>
      <c r="X106" s="204"/>
      <c r="Y106" s="204"/>
      <c r="Z106" s="204"/>
      <c r="AA106" s="205"/>
      <c r="AB106" s="199"/>
      <c r="AC106" s="45"/>
      <c r="AD106" s="11">
        <f t="shared" si="2"/>
        <v>0</v>
      </c>
      <c r="AE106" s="21"/>
      <c r="AF106" s="10">
        <f t="shared" si="3"/>
        <v>1</v>
      </c>
    </row>
    <row r="107" spans="2:32" s="7" customFormat="1" ht="12" x14ac:dyDescent="0.25">
      <c r="B107" s="226" t="s">
        <v>312</v>
      </c>
      <c r="C107" s="218" t="s">
        <v>775</v>
      </c>
      <c r="D107" s="363" t="s">
        <v>869</v>
      </c>
      <c r="E107" s="187" t="s">
        <v>334</v>
      </c>
      <c r="F107" s="363"/>
      <c r="G107" s="362"/>
      <c r="H107" s="202" t="s">
        <v>247</v>
      </c>
      <c r="I107" s="202" t="s">
        <v>247</v>
      </c>
      <c r="J107" s="202" t="s">
        <v>247</v>
      </c>
      <c r="K107" s="203" t="s">
        <v>247</v>
      </c>
      <c r="L107" s="324" t="s">
        <v>45</v>
      </c>
      <c r="M107" s="39" t="s">
        <v>675</v>
      </c>
      <c r="N107" s="95" t="s">
        <v>506</v>
      </c>
      <c r="O107" s="134"/>
      <c r="P107" s="134"/>
      <c r="Q107" s="134"/>
      <c r="R107" s="107" t="s">
        <v>194</v>
      </c>
      <c r="S107" s="107" t="s">
        <v>460</v>
      </c>
      <c r="T107" s="134"/>
      <c r="U107" s="134"/>
      <c r="V107" s="134"/>
      <c r="W107" s="134"/>
      <c r="X107" s="204"/>
      <c r="Y107" s="204"/>
      <c r="Z107" s="204"/>
      <c r="AA107" s="205"/>
      <c r="AB107" s="199"/>
      <c r="AC107" s="45"/>
      <c r="AD107" s="11">
        <f t="shared" si="2"/>
        <v>0</v>
      </c>
      <c r="AE107" s="21"/>
      <c r="AF107" s="10">
        <f t="shared" si="3"/>
        <v>1</v>
      </c>
    </row>
    <row r="108" spans="2:32" s="7" customFormat="1" ht="12" x14ac:dyDescent="0.25">
      <c r="B108" s="226" t="s">
        <v>312</v>
      </c>
      <c r="C108" s="218" t="s">
        <v>775</v>
      </c>
      <c r="D108" s="363" t="s">
        <v>870</v>
      </c>
      <c r="E108" s="187" t="s">
        <v>334</v>
      </c>
      <c r="F108" s="363"/>
      <c r="G108" s="362"/>
      <c r="H108" s="202" t="s">
        <v>247</v>
      </c>
      <c r="I108" s="202" t="s">
        <v>247</v>
      </c>
      <c r="J108" s="202" t="s">
        <v>247</v>
      </c>
      <c r="K108" s="203" t="s">
        <v>247</v>
      </c>
      <c r="L108" s="324" t="s">
        <v>37</v>
      </c>
      <c r="M108" s="39" t="s">
        <v>676</v>
      </c>
      <c r="N108" s="95" t="s">
        <v>507</v>
      </c>
      <c r="O108" s="134"/>
      <c r="P108" s="134"/>
      <c r="Q108" s="134"/>
      <c r="R108" s="107" t="s">
        <v>173</v>
      </c>
      <c r="S108" s="107" t="s">
        <v>461</v>
      </c>
      <c r="T108" s="134"/>
      <c r="U108" s="134"/>
      <c r="V108" s="134"/>
      <c r="W108" s="134"/>
      <c r="X108" s="204"/>
      <c r="Y108" s="204"/>
      <c r="Z108" s="204"/>
      <c r="AA108" s="205"/>
      <c r="AB108" s="199"/>
      <c r="AC108" s="45"/>
      <c r="AD108" s="11">
        <f t="shared" si="2"/>
        <v>0</v>
      </c>
      <c r="AE108" s="21"/>
      <c r="AF108" s="10">
        <f t="shared" si="3"/>
        <v>1</v>
      </c>
    </row>
    <row r="109" spans="2:32" s="7" customFormat="1" ht="12" x14ac:dyDescent="0.25">
      <c r="B109" s="226" t="s">
        <v>312</v>
      </c>
      <c r="C109" s="218" t="s">
        <v>775</v>
      </c>
      <c r="D109" s="363" t="s">
        <v>870</v>
      </c>
      <c r="E109" s="187" t="s">
        <v>334</v>
      </c>
      <c r="F109" s="363"/>
      <c r="G109" s="362"/>
      <c r="H109" s="202" t="s">
        <v>247</v>
      </c>
      <c r="I109" s="202" t="s">
        <v>247</v>
      </c>
      <c r="J109" s="202" t="s">
        <v>247</v>
      </c>
      <c r="K109" s="203" t="s">
        <v>247</v>
      </c>
      <c r="L109" s="324" t="s">
        <v>59</v>
      </c>
      <c r="M109" s="39" t="s">
        <v>677</v>
      </c>
      <c r="N109" s="95" t="s">
        <v>508</v>
      </c>
      <c r="O109" s="134"/>
      <c r="P109" s="134"/>
      <c r="Q109" s="134"/>
      <c r="R109" s="107" t="s">
        <v>174</v>
      </c>
      <c r="S109" s="107" t="s">
        <v>462</v>
      </c>
      <c r="T109" s="134"/>
      <c r="U109" s="134"/>
      <c r="V109" s="134"/>
      <c r="W109" s="134"/>
      <c r="X109" s="204"/>
      <c r="Y109" s="204"/>
      <c r="Z109" s="204"/>
      <c r="AA109" s="205"/>
      <c r="AB109" s="199"/>
      <c r="AC109" s="45"/>
      <c r="AD109" s="11">
        <f t="shared" si="2"/>
        <v>0</v>
      </c>
      <c r="AE109" s="21"/>
      <c r="AF109" s="10">
        <f t="shared" si="3"/>
        <v>1</v>
      </c>
    </row>
    <row r="110" spans="2:32" s="7" customFormat="1" ht="12" x14ac:dyDescent="0.25">
      <c r="B110" s="226" t="s">
        <v>312</v>
      </c>
      <c r="C110" s="218" t="s">
        <v>775</v>
      </c>
      <c r="D110" s="363" t="s">
        <v>870</v>
      </c>
      <c r="E110" s="187" t="s">
        <v>334</v>
      </c>
      <c r="F110" s="363"/>
      <c r="G110" s="362"/>
      <c r="H110" s="202" t="s">
        <v>247</v>
      </c>
      <c r="I110" s="202" t="s">
        <v>247</v>
      </c>
      <c r="J110" s="202" t="s">
        <v>247</v>
      </c>
      <c r="K110" s="203" t="s">
        <v>247</v>
      </c>
      <c r="L110" s="324" t="s">
        <v>50</v>
      </c>
      <c r="M110" s="39" t="s">
        <v>678</v>
      </c>
      <c r="N110" s="95" t="s">
        <v>509</v>
      </c>
      <c r="O110" s="134"/>
      <c r="P110" s="134"/>
      <c r="Q110" s="134"/>
      <c r="R110" s="134"/>
      <c r="S110" s="134"/>
      <c r="T110" s="134"/>
      <c r="U110" s="134"/>
      <c r="V110" s="134"/>
      <c r="W110" s="134"/>
      <c r="X110" s="204"/>
      <c r="Y110" s="204"/>
      <c r="Z110" s="204"/>
      <c r="AA110" s="205"/>
      <c r="AB110" s="199"/>
      <c r="AC110" s="45"/>
      <c r="AD110" s="11">
        <f t="shared" si="2"/>
        <v>0</v>
      </c>
      <c r="AE110" s="21"/>
      <c r="AF110" s="10">
        <f t="shared" si="3"/>
        <v>1</v>
      </c>
    </row>
    <row r="111" spans="2:32" s="7" customFormat="1" ht="12" x14ac:dyDescent="0.25">
      <c r="B111" s="226" t="s">
        <v>312</v>
      </c>
      <c r="C111" s="218" t="s">
        <v>775</v>
      </c>
      <c r="D111" s="363" t="s">
        <v>870</v>
      </c>
      <c r="E111" s="187" t="s">
        <v>334</v>
      </c>
      <c r="F111" s="363"/>
      <c r="G111" s="362"/>
      <c r="H111" s="202" t="s">
        <v>247</v>
      </c>
      <c r="I111" s="202" t="s">
        <v>247</v>
      </c>
      <c r="J111" s="202" t="s">
        <v>247</v>
      </c>
      <c r="K111" s="203" t="s">
        <v>247</v>
      </c>
      <c r="L111" s="324" t="s">
        <v>38</v>
      </c>
      <c r="M111" s="39" t="s">
        <v>679</v>
      </c>
      <c r="N111" s="95" t="s">
        <v>510</v>
      </c>
      <c r="O111" s="134"/>
      <c r="P111" s="134"/>
      <c r="Q111" s="134"/>
      <c r="R111" s="107" t="s">
        <v>175</v>
      </c>
      <c r="S111" s="107" t="s">
        <v>463</v>
      </c>
      <c r="T111" s="134"/>
      <c r="U111" s="134"/>
      <c r="V111" s="134"/>
      <c r="W111" s="134"/>
      <c r="X111" s="204"/>
      <c r="Y111" s="204"/>
      <c r="Z111" s="204"/>
      <c r="AA111" s="205"/>
      <c r="AB111" s="199"/>
      <c r="AC111" s="45"/>
      <c r="AD111" s="11">
        <f t="shared" si="2"/>
        <v>0</v>
      </c>
      <c r="AE111" s="21"/>
      <c r="AF111" s="10">
        <f t="shared" si="3"/>
        <v>1</v>
      </c>
    </row>
    <row r="112" spans="2:32" s="7" customFormat="1" ht="12" x14ac:dyDescent="0.25">
      <c r="B112" s="226" t="s">
        <v>312</v>
      </c>
      <c r="C112" s="218" t="s">
        <v>775</v>
      </c>
      <c r="D112" s="363" t="s">
        <v>869</v>
      </c>
      <c r="E112" s="187" t="s">
        <v>334</v>
      </c>
      <c r="F112" s="363"/>
      <c r="G112" s="362"/>
      <c r="H112" s="202" t="s">
        <v>247</v>
      </c>
      <c r="I112" s="202" t="s">
        <v>247</v>
      </c>
      <c r="J112" s="202" t="s">
        <v>247</v>
      </c>
      <c r="K112" s="203" t="s">
        <v>247</v>
      </c>
      <c r="L112" s="324" t="s">
        <v>34</v>
      </c>
      <c r="M112" s="39" t="s">
        <v>680</v>
      </c>
      <c r="N112" s="95" t="s">
        <v>511</v>
      </c>
      <c r="O112" s="134"/>
      <c r="P112" s="134"/>
      <c r="Q112" s="134"/>
      <c r="R112" s="107" t="s">
        <v>176</v>
      </c>
      <c r="S112" s="107" t="s">
        <v>464</v>
      </c>
      <c r="T112" s="134"/>
      <c r="U112" s="134"/>
      <c r="V112" s="134"/>
      <c r="W112" s="134"/>
      <c r="X112" s="204"/>
      <c r="Y112" s="204"/>
      <c r="Z112" s="204"/>
      <c r="AA112" s="205"/>
      <c r="AB112" s="199"/>
      <c r="AC112" s="45"/>
      <c r="AD112" s="11">
        <f t="shared" si="2"/>
        <v>0</v>
      </c>
      <c r="AE112" s="21"/>
      <c r="AF112" s="10">
        <f t="shared" si="3"/>
        <v>1</v>
      </c>
    </row>
    <row r="113" spans="2:32" s="7" customFormat="1" ht="12" x14ac:dyDescent="0.25">
      <c r="B113" s="226" t="s">
        <v>312</v>
      </c>
      <c r="C113" s="218" t="s">
        <v>775</v>
      </c>
      <c r="D113" s="363" t="s">
        <v>847</v>
      </c>
      <c r="E113" s="187" t="s">
        <v>334</v>
      </c>
      <c r="F113" s="363"/>
      <c r="G113" s="362"/>
      <c r="H113" s="202" t="s">
        <v>247</v>
      </c>
      <c r="I113" s="202" t="s">
        <v>247</v>
      </c>
      <c r="J113" s="202" t="s">
        <v>247</v>
      </c>
      <c r="K113" s="203" t="s">
        <v>247</v>
      </c>
      <c r="L113" s="324" t="s">
        <v>142</v>
      </c>
      <c r="M113" s="39" t="s">
        <v>681</v>
      </c>
      <c r="N113" s="95" t="s">
        <v>512</v>
      </c>
      <c r="O113" s="134"/>
      <c r="P113" s="134"/>
      <c r="Q113" s="134"/>
      <c r="R113" s="107" t="s">
        <v>177</v>
      </c>
      <c r="S113" s="107" t="s">
        <v>465</v>
      </c>
      <c r="T113" s="134"/>
      <c r="U113" s="134"/>
      <c r="V113" s="206"/>
      <c r="W113" s="134"/>
      <c r="X113" s="204"/>
      <c r="Y113" s="204"/>
      <c r="Z113" s="204"/>
      <c r="AA113" s="205"/>
      <c r="AB113" s="199"/>
      <c r="AC113" s="45"/>
      <c r="AD113" s="11">
        <f t="shared" si="2"/>
        <v>0</v>
      </c>
      <c r="AE113" s="21"/>
      <c r="AF113" s="10">
        <f t="shared" si="3"/>
        <v>1</v>
      </c>
    </row>
    <row r="114" spans="2:32" s="7" customFormat="1" ht="12" x14ac:dyDescent="0.25">
      <c r="B114" s="226" t="s">
        <v>312</v>
      </c>
      <c r="C114" s="218" t="s">
        <v>775</v>
      </c>
      <c r="D114" s="363" t="s">
        <v>870</v>
      </c>
      <c r="E114" s="187" t="s">
        <v>334</v>
      </c>
      <c r="F114" s="363"/>
      <c r="G114" s="362"/>
      <c r="H114" s="202" t="s">
        <v>247</v>
      </c>
      <c r="I114" s="202" t="s">
        <v>247</v>
      </c>
      <c r="J114" s="202" t="s">
        <v>247</v>
      </c>
      <c r="K114" s="203" t="s">
        <v>247</v>
      </c>
      <c r="L114" s="324" t="s">
        <v>88</v>
      </c>
      <c r="M114" s="39" t="s">
        <v>682</v>
      </c>
      <c r="N114" s="95" t="s">
        <v>513</v>
      </c>
      <c r="O114" s="134"/>
      <c r="P114" s="134"/>
      <c r="Q114" s="134"/>
      <c r="R114" s="107" t="s">
        <v>178</v>
      </c>
      <c r="S114" s="107" t="s">
        <v>466</v>
      </c>
      <c r="T114" s="134"/>
      <c r="U114" s="134"/>
      <c r="V114" s="134"/>
      <c r="W114" s="134"/>
      <c r="X114" s="204"/>
      <c r="Y114" s="204"/>
      <c r="Z114" s="204"/>
      <c r="AA114" s="205"/>
      <c r="AB114" s="199"/>
      <c r="AC114" s="45"/>
      <c r="AD114" s="11">
        <f t="shared" si="2"/>
        <v>0</v>
      </c>
      <c r="AE114" s="21"/>
      <c r="AF114" s="10">
        <f t="shared" si="3"/>
        <v>1</v>
      </c>
    </row>
    <row r="115" spans="2:32" s="7" customFormat="1" ht="12" x14ac:dyDescent="0.25">
      <c r="B115" s="364"/>
      <c r="C115" s="113"/>
      <c r="D115" s="363"/>
      <c r="E115" s="363"/>
      <c r="F115" s="363"/>
      <c r="G115" s="362"/>
      <c r="H115" s="202"/>
      <c r="I115" s="202"/>
      <c r="J115" s="202"/>
      <c r="K115" s="203"/>
      <c r="L115" s="324"/>
      <c r="M115" s="365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204"/>
      <c r="Y115" s="204"/>
      <c r="Z115" s="204"/>
      <c r="AA115" s="205"/>
      <c r="AB115" s="199"/>
      <c r="AC115" s="45"/>
      <c r="AD115" s="11">
        <f t="shared" si="2"/>
        <v>0</v>
      </c>
      <c r="AE115" s="21"/>
      <c r="AF115" s="10">
        <f t="shared" si="3"/>
        <v>0</v>
      </c>
    </row>
    <row r="116" spans="2:32" s="7" customFormat="1" ht="12" x14ac:dyDescent="0.25">
      <c r="B116" s="364"/>
      <c r="C116" s="113"/>
      <c r="D116" s="363"/>
      <c r="E116" s="363"/>
      <c r="F116" s="363"/>
      <c r="G116" s="362"/>
      <c r="H116" s="202"/>
      <c r="I116" s="202"/>
      <c r="J116" s="202"/>
      <c r="K116" s="203"/>
      <c r="L116" s="324"/>
      <c r="M116" s="134"/>
      <c r="N116" s="134"/>
      <c r="O116" s="134"/>
      <c r="P116" s="134"/>
      <c r="Q116" s="134"/>
      <c r="R116" s="134"/>
      <c r="S116" s="134"/>
      <c r="T116" s="134"/>
      <c r="U116" s="134"/>
      <c r="V116" s="134"/>
      <c r="W116" s="134"/>
      <c r="X116" s="204"/>
      <c r="Y116" s="204"/>
      <c r="Z116" s="204"/>
      <c r="AA116" s="205"/>
      <c r="AB116" s="199"/>
      <c r="AC116" s="45"/>
      <c r="AD116" s="11">
        <f t="shared" si="2"/>
        <v>0</v>
      </c>
      <c r="AE116" s="21"/>
      <c r="AF116" s="10">
        <f t="shared" si="3"/>
        <v>0</v>
      </c>
    </row>
    <row r="117" spans="2:32" s="7" customFormat="1" ht="12" x14ac:dyDescent="0.25">
      <c r="B117" s="226" t="s">
        <v>312</v>
      </c>
      <c r="C117" s="218" t="s">
        <v>776</v>
      </c>
      <c r="D117" s="363" t="s">
        <v>871</v>
      </c>
      <c r="E117" s="187" t="s">
        <v>335</v>
      </c>
      <c r="F117" s="187" t="s">
        <v>335</v>
      </c>
      <c r="G117" s="362" t="s">
        <v>247</v>
      </c>
      <c r="H117" s="202" t="s">
        <v>247</v>
      </c>
      <c r="I117" s="202" t="s">
        <v>247</v>
      </c>
      <c r="J117" s="202" t="s">
        <v>247</v>
      </c>
      <c r="K117" s="203" t="s">
        <v>247</v>
      </c>
      <c r="L117" s="324" t="s">
        <v>82</v>
      </c>
      <c r="M117" s="240" t="s">
        <v>683</v>
      </c>
      <c r="N117" s="95" t="s">
        <v>569</v>
      </c>
      <c r="O117" s="134"/>
      <c r="P117" s="134"/>
      <c r="Q117" s="134"/>
      <c r="R117" s="134"/>
      <c r="S117" s="134"/>
      <c r="T117" s="134"/>
      <c r="U117" s="134"/>
      <c r="V117" s="134"/>
      <c r="W117" s="134"/>
      <c r="X117" s="204"/>
      <c r="Y117" s="204"/>
      <c r="Z117" s="204"/>
      <c r="AA117" s="205"/>
      <c r="AB117" s="191" t="s">
        <v>796</v>
      </c>
      <c r="AC117" s="45"/>
      <c r="AD117" s="11">
        <f t="shared" si="2"/>
        <v>1</v>
      </c>
      <c r="AE117" s="21" t="s">
        <v>893</v>
      </c>
      <c r="AF117" s="10">
        <f t="shared" si="3"/>
        <v>1</v>
      </c>
    </row>
    <row r="118" spans="2:32" s="7" customFormat="1" ht="12" x14ac:dyDescent="0.25">
      <c r="B118" s="226" t="s">
        <v>312</v>
      </c>
      <c r="C118" s="218" t="s">
        <v>776</v>
      </c>
      <c r="D118" s="363" t="s">
        <v>871</v>
      </c>
      <c r="E118" s="187" t="s">
        <v>335</v>
      </c>
      <c r="F118" s="187" t="s">
        <v>335</v>
      </c>
      <c r="G118" s="362" t="s">
        <v>247</v>
      </c>
      <c r="H118" s="202" t="s">
        <v>247</v>
      </c>
      <c r="I118" s="202" t="s">
        <v>247</v>
      </c>
      <c r="J118" s="202" t="s">
        <v>247</v>
      </c>
      <c r="K118" s="203" t="s">
        <v>247</v>
      </c>
      <c r="L118" s="324" t="s">
        <v>69</v>
      </c>
      <c r="M118" s="240" t="s">
        <v>630</v>
      </c>
      <c r="N118" s="95" t="s">
        <v>570</v>
      </c>
      <c r="O118" s="134"/>
      <c r="P118" s="134"/>
      <c r="Q118" s="134"/>
      <c r="R118" s="134"/>
      <c r="S118" s="134"/>
      <c r="T118" s="134"/>
      <c r="U118" s="134"/>
      <c r="V118" s="206"/>
      <c r="W118" s="134"/>
      <c r="X118" s="204"/>
      <c r="Y118" s="204"/>
      <c r="Z118" s="204"/>
      <c r="AA118" s="205"/>
      <c r="AB118" s="191" t="s">
        <v>796</v>
      </c>
      <c r="AC118" s="45"/>
      <c r="AD118" s="11">
        <f t="shared" si="2"/>
        <v>1</v>
      </c>
      <c r="AE118" s="21" t="s">
        <v>893</v>
      </c>
      <c r="AF118" s="10">
        <f t="shared" si="3"/>
        <v>1</v>
      </c>
    </row>
    <row r="119" spans="2:32" s="7" customFormat="1" ht="11.5" x14ac:dyDescent="0.25">
      <c r="B119" s="226" t="s">
        <v>312</v>
      </c>
      <c r="C119" s="218" t="s">
        <v>776</v>
      </c>
      <c r="D119" s="363" t="s">
        <v>871</v>
      </c>
      <c r="E119" s="187" t="s">
        <v>335</v>
      </c>
      <c r="F119" s="187" t="s">
        <v>335</v>
      </c>
      <c r="G119" s="362" t="s">
        <v>247</v>
      </c>
      <c r="H119" s="202" t="s">
        <v>247</v>
      </c>
      <c r="I119" s="202" t="s">
        <v>247</v>
      </c>
      <c r="J119" s="202" t="s">
        <v>247</v>
      </c>
      <c r="K119" s="203" t="s">
        <v>247</v>
      </c>
      <c r="L119" s="324" t="s">
        <v>89</v>
      </c>
      <c r="M119" s="240" t="s">
        <v>631</v>
      </c>
      <c r="N119" s="95" t="s">
        <v>571</v>
      </c>
      <c r="O119" s="134"/>
      <c r="P119" s="134"/>
      <c r="Q119" s="134"/>
      <c r="R119" s="134"/>
      <c r="S119" s="134"/>
      <c r="T119" s="134"/>
      <c r="U119" s="134"/>
      <c r="V119" s="206"/>
      <c r="W119" s="134"/>
      <c r="X119" s="206"/>
      <c r="Y119" s="206"/>
      <c r="Z119" s="206"/>
      <c r="AA119" s="205"/>
      <c r="AB119" s="191" t="s">
        <v>796</v>
      </c>
      <c r="AC119" s="45"/>
      <c r="AD119" s="11">
        <f t="shared" si="2"/>
        <v>1</v>
      </c>
      <c r="AE119" s="21" t="s">
        <v>934</v>
      </c>
      <c r="AF119" s="10">
        <f t="shared" si="3"/>
        <v>1</v>
      </c>
    </row>
    <row r="120" spans="2:32" s="7" customFormat="1" ht="11.5" x14ac:dyDescent="0.25">
      <c r="B120" s="226" t="s">
        <v>312</v>
      </c>
      <c r="C120" s="218" t="s">
        <v>776</v>
      </c>
      <c r="D120" s="363" t="s">
        <v>871</v>
      </c>
      <c r="E120" s="187" t="s">
        <v>335</v>
      </c>
      <c r="F120" s="187" t="s">
        <v>335</v>
      </c>
      <c r="G120" s="362" t="s">
        <v>247</v>
      </c>
      <c r="H120" s="202" t="s">
        <v>247</v>
      </c>
      <c r="I120" s="202" t="s">
        <v>247</v>
      </c>
      <c r="J120" s="202" t="s">
        <v>247</v>
      </c>
      <c r="K120" s="203" t="s">
        <v>247</v>
      </c>
      <c r="L120" s="324" t="s">
        <v>90</v>
      </c>
      <c r="M120" s="240" t="s">
        <v>632</v>
      </c>
      <c r="N120" s="95" t="s">
        <v>565</v>
      </c>
      <c r="O120" s="134"/>
      <c r="P120" s="134"/>
      <c r="Q120" s="134"/>
      <c r="R120" s="134"/>
      <c r="S120" s="134"/>
      <c r="T120" s="134"/>
      <c r="U120" s="134"/>
      <c r="V120" s="206"/>
      <c r="W120" s="134"/>
      <c r="X120" s="206"/>
      <c r="Y120" s="206"/>
      <c r="Z120" s="206"/>
      <c r="AA120" s="205"/>
      <c r="AB120" s="191" t="s">
        <v>796</v>
      </c>
      <c r="AC120" s="45"/>
      <c r="AD120" s="11">
        <f t="shared" si="2"/>
        <v>1</v>
      </c>
      <c r="AE120" s="21" t="s">
        <v>934</v>
      </c>
      <c r="AF120" s="10">
        <f t="shared" si="3"/>
        <v>1</v>
      </c>
    </row>
    <row r="121" spans="2:32" s="7" customFormat="1" ht="12" x14ac:dyDescent="0.25">
      <c r="B121" s="226" t="s">
        <v>312</v>
      </c>
      <c r="C121" s="218" t="s">
        <v>776</v>
      </c>
      <c r="D121" s="363" t="s">
        <v>871</v>
      </c>
      <c r="E121" s="187" t="s">
        <v>335</v>
      </c>
      <c r="F121" s="187" t="s">
        <v>335</v>
      </c>
      <c r="G121" s="362" t="s">
        <v>247</v>
      </c>
      <c r="H121" s="202" t="s">
        <v>247</v>
      </c>
      <c r="I121" s="202" t="s">
        <v>247</v>
      </c>
      <c r="J121" s="202" t="s">
        <v>247</v>
      </c>
      <c r="K121" s="203" t="s">
        <v>247</v>
      </c>
      <c r="L121" s="324" t="s">
        <v>77</v>
      </c>
      <c r="M121" s="240" t="s">
        <v>633</v>
      </c>
      <c r="N121" s="95" t="s">
        <v>566</v>
      </c>
      <c r="O121" s="134"/>
      <c r="P121" s="134"/>
      <c r="Q121" s="134"/>
      <c r="R121" s="134"/>
      <c r="S121" s="134"/>
      <c r="T121" s="134"/>
      <c r="U121" s="134"/>
      <c r="V121" s="134"/>
      <c r="W121" s="134"/>
      <c r="X121" s="204"/>
      <c r="Y121" s="206"/>
      <c r="Z121" s="206"/>
      <c r="AA121" s="205"/>
      <c r="AB121" s="191" t="s">
        <v>796</v>
      </c>
      <c r="AC121" s="45"/>
      <c r="AD121" s="11">
        <f t="shared" si="2"/>
        <v>1</v>
      </c>
      <c r="AE121" s="21" t="s">
        <v>934</v>
      </c>
      <c r="AF121" s="10">
        <f t="shared" si="3"/>
        <v>1</v>
      </c>
    </row>
    <row r="122" spans="2:32" s="7" customFormat="1" ht="12" x14ac:dyDescent="0.25">
      <c r="B122" s="226" t="s">
        <v>312</v>
      </c>
      <c r="C122" s="218" t="s">
        <v>776</v>
      </c>
      <c r="D122" s="363" t="s">
        <v>871</v>
      </c>
      <c r="E122" s="187" t="s">
        <v>335</v>
      </c>
      <c r="F122" s="187" t="s">
        <v>335</v>
      </c>
      <c r="G122" s="362" t="s">
        <v>247</v>
      </c>
      <c r="H122" s="202" t="s">
        <v>247</v>
      </c>
      <c r="I122" s="202" t="s">
        <v>247</v>
      </c>
      <c r="J122" s="202" t="s">
        <v>247</v>
      </c>
      <c r="K122" s="203" t="s">
        <v>247</v>
      </c>
      <c r="L122" s="324" t="s">
        <v>129</v>
      </c>
      <c r="M122" s="240" t="s">
        <v>634</v>
      </c>
      <c r="N122" s="95" t="s">
        <v>567</v>
      </c>
      <c r="O122" s="134"/>
      <c r="P122" s="134"/>
      <c r="Q122" s="134"/>
      <c r="R122" s="134"/>
      <c r="S122" s="134"/>
      <c r="T122" s="134"/>
      <c r="U122" s="134"/>
      <c r="V122" s="134"/>
      <c r="W122" s="134"/>
      <c r="X122" s="204"/>
      <c r="Y122" s="206"/>
      <c r="Z122" s="206"/>
      <c r="AA122" s="205"/>
      <c r="AB122" s="191" t="s">
        <v>796</v>
      </c>
      <c r="AC122" s="45"/>
      <c r="AD122" s="11">
        <f t="shared" si="2"/>
        <v>1</v>
      </c>
      <c r="AE122" s="21" t="s">
        <v>934</v>
      </c>
      <c r="AF122" s="10">
        <f t="shared" si="3"/>
        <v>1</v>
      </c>
    </row>
    <row r="123" spans="2:32" s="7" customFormat="1" ht="11.5" x14ac:dyDescent="0.25">
      <c r="B123" s="226" t="s">
        <v>312</v>
      </c>
      <c r="C123" s="218" t="s">
        <v>776</v>
      </c>
      <c r="D123" s="363" t="s">
        <v>871</v>
      </c>
      <c r="E123" s="187" t="s">
        <v>335</v>
      </c>
      <c r="F123" s="187" t="s">
        <v>335</v>
      </c>
      <c r="G123" s="362" t="s">
        <v>247</v>
      </c>
      <c r="H123" s="202" t="s">
        <v>247</v>
      </c>
      <c r="I123" s="202" t="s">
        <v>247</v>
      </c>
      <c r="J123" s="202" t="s">
        <v>247</v>
      </c>
      <c r="K123" s="203" t="s">
        <v>247</v>
      </c>
      <c r="L123" s="324" t="s">
        <v>128</v>
      </c>
      <c r="M123" s="240" t="s">
        <v>635</v>
      </c>
      <c r="N123" s="95" t="s">
        <v>524</v>
      </c>
      <c r="O123" s="134"/>
      <c r="P123" s="134"/>
      <c r="Q123" s="134"/>
      <c r="R123" s="134"/>
      <c r="S123" s="134"/>
      <c r="T123" s="134"/>
      <c r="U123" s="134"/>
      <c r="V123" s="206"/>
      <c r="W123" s="134"/>
      <c r="X123" s="206"/>
      <c r="Y123" s="206"/>
      <c r="Z123" s="206"/>
      <c r="AA123" s="205"/>
      <c r="AB123" s="191" t="s">
        <v>796</v>
      </c>
      <c r="AC123" s="45"/>
      <c r="AD123" s="11">
        <f t="shared" si="2"/>
        <v>1</v>
      </c>
      <c r="AE123" s="21" t="s">
        <v>934</v>
      </c>
      <c r="AF123" s="10">
        <f t="shared" si="3"/>
        <v>1</v>
      </c>
    </row>
    <row r="124" spans="2:32" s="7" customFormat="1" ht="12" x14ac:dyDescent="0.25">
      <c r="B124" s="226" t="s">
        <v>312</v>
      </c>
      <c r="C124" s="218" t="s">
        <v>776</v>
      </c>
      <c r="D124" s="363" t="s">
        <v>871</v>
      </c>
      <c r="E124" s="187" t="s">
        <v>335</v>
      </c>
      <c r="F124" s="187" t="s">
        <v>335</v>
      </c>
      <c r="G124" s="362" t="s">
        <v>247</v>
      </c>
      <c r="H124" s="202" t="s">
        <v>247</v>
      </c>
      <c r="I124" s="202" t="s">
        <v>247</v>
      </c>
      <c r="J124" s="202" t="s">
        <v>247</v>
      </c>
      <c r="K124" s="203" t="s">
        <v>247</v>
      </c>
      <c r="L124" s="324" t="s">
        <v>127</v>
      </c>
      <c r="M124" s="240" t="s">
        <v>636</v>
      </c>
      <c r="N124" s="95" t="s">
        <v>521</v>
      </c>
      <c r="O124" s="134"/>
      <c r="P124" s="134"/>
      <c r="Q124" s="134"/>
      <c r="R124" s="134"/>
      <c r="S124" s="134"/>
      <c r="T124" s="134"/>
      <c r="U124" s="134"/>
      <c r="V124" s="206"/>
      <c r="W124" s="134"/>
      <c r="X124" s="204"/>
      <c r="Y124" s="204"/>
      <c r="Z124" s="204"/>
      <c r="AA124" s="205"/>
      <c r="AB124" s="191" t="s">
        <v>796</v>
      </c>
      <c r="AC124" s="45"/>
      <c r="AD124" s="11">
        <f t="shared" si="2"/>
        <v>1</v>
      </c>
      <c r="AE124" s="21" t="s">
        <v>934</v>
      </c>
      <c r="AF124" s="10">
        <f t="shared" si="3"/>
        <v>1</v>
      </c>
    </row>
    <row r="125" spans="2:32" s="7" customFormat="1" ht="12" x14ac:dyDescent="0.25">
      <c r="B125" s="226" t="s">
        <v>312</v>
      </c>
      <c r="C125" s="218" t="s">
        <v>776</v>
      </c>
      <c r="D125" s="363" t="s">
        <v>871</v>
      </c>
      <c r="E125" s="187" t="s">
        <v>335</v>
      </c>
      <c r="F125" s="187" t="s">
        <v>335</v>
      </c>
      <c r="G125" s="362" t="s">
        <v>247</v>
      </c>
      <c r="H125" s="202" t="s">
        <v>247</v>
      </c>
      <c r="I125" s="202" t="s">
        <v>247</v>
      </c>
      <c r="J125" s="202" t="s">
        <v>247</v>
      </c>
      <c r="K125" s="203" t="s">
        <v>247</v>
      </c>
      <c r="L125" s="324" t="s">
        <v>78</v>
      </c>
      <c r="M125" s="240" t="s">
        <v>637</v>
      </c>
      <c r="N125" s="95" t="s">
        <v>522</v>
      </c>
      <c r="O125" s="134"/>
      <c r="P125" s="134"/>
      <c r="Q125" s="134"/>
      <c r="R125" s="134"/>
      <c r="S125" s="134"/>
      <c r="T125" s="134"/>
      <c r="U125" s="134"/>
      <c r="V125" s="134"/>
      <c r="W125" s="134"/>
      <c r="X125" s="204"/>
      <c r="Y125" s="204"/>
      <c r="Z125" s="204"/>
      <c r="AA125" s="205"/>
      <c r="AB125" s="191" t="s">
        <v>796</v>
      </c>
      <c r="AC125" s="45"/>
      <c r="AD125" s="11">
        <f t="shared" si="2"/>
        <v>1</v>
      </c>
      <c r="AE125" s="21" t="s">
        <v>934</v>
      </c>
      <c r="AF125" s="10">
        <f t="shared" si="3"/>
        <v>1</v>
      </c>
    </row>
    <row r="126" spans="2:32" s="7" customFormat="1" ht="12" x14ac:dyDescent="0.25">
      <c r="B126" s="226" t="s">
        <v>312</v>
      </c>
      <c r="C126" s="218" t="s">
        <v>776</v>
      </c>
      <c r="D126" s="363" t="s">
        <v>871</v>
      </c>
      <c r="E126" s="187" t="s">
        <v>335</v>
      </c>
      <c r="F126" s="187" t="s">
        <v>335</v>
      </c>
      <c r="G126" s="362" t="s">
        <v>247</v>
      </c>
      <c r="H126" s="202" t="s">
        <v>247</v>
      </c>
      <c r="I126" s="202" t="s">
        <v>247</v>
      </c>
      <c r="J126" s="202" t="s">
        <v>247</v>
      </c>
      <c r="K126" s="203" t="s">
        <v>247</v>
      </c>
      <c r="L126" s="324" t="s">
        <v>126</v>
      </c>
      <c r="M126" s="240" t="s">
        <v>638</v>
      </c>
      <c r="N126" s="95" t="s">
        <v>523</v>
      </c>
      <c r="O126" s="134"/>
      <c r="P126" s="134"/>
      <c r="Q126" s="134"/>
      <c r="R126" s="134"/>
      <c r="S126" s="134"/>
      <c r="T126" s="134"/>
      <c r="U126" s="134"/>
      <c r="V126" s="134"/>
      <c r="W126" s="134"/>
      <c r="X126" s="204"/>
      <c r="Y126" s="204"/>
      <c r="Z126" s="204"/>
      <c r="AA126" s="205"/>
      <c r="AB126" s="191" t="s">
        <v>796</v>
      </c>
      <c r="AC126" s="45"/>
      <c r="AD126" s="11">
        <f t="shared" si="2"/>
        <v>1</v>
      </c>
      <c r="AE126" s="21" t="s">
        <v>934</v>
      </c>
      <c r="AF126" s="10">
        <f t="shared" si="3"/>
        <v>1</v>
      </c>
    </row>
    <row r="127" spans="2:32" s="7" customFormat="1" ht="12" x14ac:dyDescent="0.25">
      <c r="B127" s="226" t="s">
        <v>312</v>
      </c>
      <c r="C127" s="218" t="s">
        <v>776</v>
      </c>
      <c r="D127" s="363" t="s">
        <v>871</v>
      </c>
      <c r="E127" s="187" t="s">
        <v>335</v>
      </c>
      <c r="F127" s="187" t="s">
        <v>335</v>
      </c>
      <c r="G127" s="362" t="s">
        <v>247</v>
      </c>
      <c r="H127" s="202" t="s">
        <v>247</v>
      </c>
      <c r="I127" s="202" t="s">
        <v>247</v>
      </c>
      <c r="J127" s="202" t="s">
        <v>247</v>
      </c>
      <c r="K127" s="203" t="s">
        <v>247</v>
      </c>
      <c r="L127" s="324" t="s">
        <v>125</v>
      </c>
      <c r="M127" s="240" t="s">
        <v>639</v>
      </c>
      <c r="N127" s="95" t="s">
        <v>568</v>
      </c>
      <c r="O127" s="134"/>
      <c r="P127" s="134"/>
      <c r="Q127" s="134"/>
      <c r="R127" s="134"/>
      <c r="S127" s="134"/>
      <c r="T127" s="134"/>
      <c r="U127" s="134"/>
      <c r="V127" s="134"/>
      <c r="W127" s="134"/>
      <c r="X127" s="204"/>
      <c r="Y127" s="204"/>
      <c r="Z127" s="204"/>
      <c r="AA127" s="205"/>
      <c r="AB127" s="191" t="s">
        <v>796</v>
      </c>
      <c r="AC127" s="45"/>
      <c r="AD127" s="11">
        <f t="shared" si="2"/>
        <v>1</v>
      </c>
      <c r="AE127" s="21" t="s">
        <v>934</v>
      </c>
      <c r="AF127" s="10">
        <f t="shared" si="3"/>
        <v>1</v>
      </c>
    </row>
    <row r="128" spans="2:32" s="7" customFormat="1" ht="12" x14ac:dyDescent="0.25">
      <c r="B128" s="226" t="s">
        <v>312</v>
      </c>
      <c r="C128" s="218" t="s">
        <v>776</v>
      </c>
      <c r="D128" s="363" t="s">
        <v>871</v>
      </c>
      <c r="E128" s="187" t="s">
        <v>335</v>
      </c>
      <c r="F128" s="187" t="s">
        <v>335</v>
      </c>
      <c r="G128" s="362" t="s">
        <v>247</v>
      </c>
      <c r="H128" s="202" t="s">
        <v>247</v>
      </c>
      <c r="I128" s="202" t="s">
        <v>247</v>
      </c>
      <c r="J128" s="202" t="s">
        <v>247</v>
      </c>
      <c r="K128" s="203" t="s">
        <v>247</v>
      </c>
      <c r="L128" s="324" t="s">
        <v>124</v>
      </c>
      <c r="M128" s="240" t="s">
        <v>640</v>
      </c>
      <c r="N128" s="95" t="s">
        <v>525</v>
      </c>
      <c r="O128" s="240" t="s">
        <v>641</v>
      </c>
      <c r="P128" s="134"/>
      <c r="Q128" s="134"/>
      <c r="R128" s="134"/>
      <c r="S128" s="134"/>
      <c r="T128" s="134"/>
      <c r="U128" s="134"/>
      <c r="V128" s="134"/>
      <c r="W128" s="134"/>
      <c r="X128" s="204"/>
      <c r="Y128" s="204"/>
      <c r="Z128" s="204"/>
      <c r="AA128" s="205"/>
      <c r="AB128" s="191" t="s">
        <v>796</v>
      </c>
      <c r="AC128" s="45"/>
      <c r="AD128" s="11">
        <f t="shared" si="2"/>
        <v>1</v>
      </c>
      <c r="AE128" s="21" t="s">
        <v>934</v>
      </c>
      <c r="AF128" s="10">
        <f t="shared" si="3"/>
        <v>1</v>
      </c>
    </row>
    <row r="129" spans="2:32" s="7" customFormat="1" ht="12" x14ac:dyDescent="0.25">
      <c r="B129" s="226" t="s">
        <v>312</v>
      </c>
      <c r="C129" s="218" t="s">
        <v>776</v>
      </c>
      <c r="D129" s="250"/>
      <c r="E129" s="363" t="s">
        <v>313</v>
      </c>
      <c r="F129" s="363"/>
      <c r="G129" s="362"/>
      <c r="H129" s="202" t="s">
        <v>247</v>
      </c>
      <c r="I129" s="202" t="s">
        <v>247</v>
      </c>
      <c r="J129" s="202" t="s">
        <v>247</v>
      </c>
      <c r="K129" s="203" t="s">
        <v>247</v>
      </c>
      <c r="L129" s="324" t="s">
        <v>770</v>
      </c>
      <c r="M129" s="240" t="s">
        <v>642</v>
      </c>
      <c r="N129" s="95" t="s">
        <v>526</v>
      </c>
      <c r="O129" s="134"/>
      <c r="P129" s="134"/>
      <c r="Q129" s="134"/>
      <c r="R129" s="134"/>
      <c r="S129" s="134"/>
      <c r="T129" s="134"/>
      <c r="U129" s="134"/>
      <c r="V129" s="134"/>
      <c r="W129" s="134"/>
      <c r="X129" s="204"/>
      <c r="Y129" s="204"/>
      <c r="Z129" s="204"/>
      <c r="AA129" s="205"/>
      <c r="AB129" s="191" t="s">
        <v>796</v>
      </c>
      <c r="AC129" s="45"/>
      <c r="AD129" s="11">
        <f t="shared" si="2"/>
        <v>0</v>
      </c>
      <c r="AE129" s="21"/>
      <c r="AF129" s="10">
        <f t="shared" si="3"/>
        <v>1</v>
      </c>
    </row>
    <row r="130" spans="2:32" s="7" customFormat="1" ht="12" x14ac:dyDescent="0.25">
      <c r="B130" s="226" t="s">
        <v>312</v>
      </c>
      <c r="C130" s="218" t="s">
        <v>776</v>
      </c>
      <c r="D130" s="250"/>
      <c r="E130" s="363" t="s">
        <v>313</v>
      </c>
      <c r="F130" s="363"/>
      <c r="G130" s="362"/>
      <c r="H130" s="202" t="s">
        <v>247</v>
      </c>
      <c r="I130" s="202" t="s">
        <v>247</v>
      </c>
      <c r="J130" s="202" t="s">
        <v>247</v>
      </c>
      <c r="K130" s="203" t="s">
        <v>247</v>
      </c>
      <c r="L130" s="324" t="s">
        <v>771</v>
      </c>
      <c r="M130" s="240" t="s">
        <v>643</v>
      </c>
      <c r="N130" s="95" t="s">
        <v>527</v>
      </c>
      <c r="O130" s="134"/>
      <c r="P130" s="134"/>
      <c r="Q130" s="134"/>
      <c r="R130" s="134"/>
      <c r="S130" s="134"/>
      <c r="T130" s="134"/>
      <c r="U130" s="134"/>
      <c r="V130" s="134"/>
      <c r="W130" s="134"/>
      <c r="X130" s="204"/>
      <c r="Y130" s="204"/>
      <c r="Z130" s="204"/>
      <c r="AA130" s="205"/>
      <c r="AB130" s="191" t="s">
        <v>796</v>
      </c>
      <c r="AC130" s="45"/>
      <c r="AD130" s="11">
        <f t="shared" si="2"/>
        <v>0</v>
      </c>
      <c r="AE130" s="21"/>
      <c r="AF130" s="10">
        <f t="shared" si="3"/>
        <v>1</v>
      </c>
    </row>
    <row r="131" spans="2:32" s="7" customFormat="1" ht="12" x14ac:dyDescent="0.25">
      <c r="B131" s="226" t="s">
        <v>312</v>
      </c>
      <c r="C131" s="218" t="s">
        <v>776</v>
      </c>
      <c r="D131" s="250"/>
      <c r="E131" s="363" t="s">
        <v>313</v>
      </c>
      <c r="F131" s="363"/>
      <c r="G131" s="362"/>
      <c r="H131" s="202" t="s">
        <v>247</v>
      </c>
      <c r="I131" s="202" t="s">
        <v>247</v>
      </c>
      <c r="J131" s="202" t="s">
        <v>247</v>
      </c>
      <c r="K131" s="203" t="s">
        <v>247</v>
      </c>
      <c r="L131" s="324" t="s">
        <v>772</v>
      </c>
      <c r="M131" s="240" t="s">
        <v>644</v>
      </c>
      <c r="N131" s="95" t="s">
        <v>514</v>
      </c>
      <c r="O131" s="134"/>
      <c r="P131" s="134"/>
      <c r="Q131" s="134"/>
      <c r="R131" s="134"/>
      <c r="S131" s="134"/>
      <c r="T131" s="134"/>
      <c r="U131" s="134"/>
      <c r="V131" s="206"/>
      <c r="W131" s="134"/>
      <c r="X131" s="204"/>
      <c r="Y131" s="204"/>
      <c r="Z131" s="204"/>
      <c r="AA131" s="205"/>
      <c r="AB131" s="191" t="s">
        <v>796</v>
      </c>
      <c r="AC131" s="45"/>
      <c r="AD131" s="11">
        <f t="shared" si="2"/>
        <v>0</v>
      </c>
      <c r="AE131" s="21"/>
      <c r="AF131" s="10">
        <f t="shared" si="3"/>
        <v>1</v>
      </c>
    </row>
    <row r="132" spans="2:32" s="7" customFormat="1" ht="11.5" x14ac:dyDescent="0.25">
      <c r="B132" s="226" t="s">
        <v>312</v>
      </c>
      <c r="C132" s="218" t="s">
        <v>776</v>
      </c>
      <c r="D132" s="250"/>
      <c r="E132" s="363" t="s">
        <v>313</v>
      </c>
      <c r="F132" s="363"/>
      <c r="G132" s="362"/>
      <c r="H132" s="202" t="s">
        <v>247</v>
      </c>
      <c r="I132" s="202" t="s">
        <v>247</v>
      </c>
      <c r="J132" s="202" t="s">
        <v>247</v>
      </c>
      <c r="K132" s="203" t="s">
        <v>247</v>
      </c>
      <c r="L132" s="324" t="s">
        <v>729</v>
      </c>
      <c r="M132" s="240" t="s">
        <v>645</v>
      </c>
      <c r="N132" s="95" t="s">
        <v>515</v>
      </c>
      <c r="O132" s="134"/>
      <c r="P132" s="134"/>
      <c r="Q132" s="134"/>
      <c r="R132" s="134"/>
      <c r="S132" s="134"/>
      <c r="T132" s="134"/>
      <c r="U132" s="134"/>
      <c r="V132" s="206"/>
      <c r="W132" s="134"/>
      <c r="X132" s="206"/>
      <c r="Y132" s="206"/>
      <c r="Z132" s="206"/>
      <c r="AA132" s="205"/>
      <c r="AB132" s="191" t="s">
        <v>796</v>
      </c>
      <c r="AC132" s="45"/>
      <c r="AD132" s="11">
        <f t="shared" si="2"/>
        <v>0</v>
      </c>
      <c r="AE132" s="21"/>
      <c r="AF132" s="10">
        <f t="shared" si="3"/>
        <v>1</v>
      </c>
    </row>
    <row r="133" spans="2:32" s="7" customFormat="1" ht="11.5" x14ac:dyDescent="0.25">
      <c r="B133" s="226" t="s">
        <v>312</v>
      </c>
      <c r="C133" s="218" t="s">
        <v>776</v>
      </c>
      <c r="D133" s="250"/>
      <c r="E133" s="363" t="s">
        <v>313</v>
      </c>
      <c r="F133" s="363"/>
      <c r="G133" s="362"/>
      <c r="H133" s="202" t="s">
        <v>247</v>
      </c>
      <c r="I133" s="202" t="s">
        <v>247</v>
      </c>
      <c r="J133" s="202" t="s">
        <v>247</v>
      </c>
      <c r="K133" s="203" t="s">
        <v>247</v>
      </c>
      <c r="L133" s="324" t="s">
        <v>730</v>
      </c>
      <c r="M133" s="240" t="s">
        <v>646</v>
      </c>
      <c r="N133" s="95" t="s">
        <v>516</v>
      </c>
      <c r="O133" s="134"/>
      <c r="P133" s="134"/>
      <c r="Q133" s="134"/>
      <c r="R133" s="134"/>
      <c r="S133" s="134"/>
      <c r="T133" s="134"/>
      <c r="U133" s="134"/>
      <c r="V133" s="206"/>
      <c r="W133" s="134"/>
      <c r="X133" s="206"/>
      <c r="Y133" s="206"/>
      <c r="Z133" s="206"/>
      <c r="AA133" s="205"/>
      <c r="AB133" s="191" t="s">
        <v>796</v>
      </c>
      <c r="AC133" s="45"/>
      <c r="AD133" s="11">
        <f t="shared" si="2"/>
        <v>0</v>
      </c>
      <c r="AE133" s="21"/>
      <c r="AF133" s="10">
        <f t="shared" si="3"/>
        <v>1</v>
      </c>
    </row>
    <row r="134" spans="2:32" s="7" customFormat="1" ht="12" x14ac:dyDescent="0.25">
      <c r="B134" s="226" t="s">
        <v>312</v>
      </c>
      <c r="C134" s="218" t="s">
        <v>776</v>
      </c>
      <c r="D134" s="250"/>
      <c r="E134" s="363" t="s">
        <v>313</v>
      </c>
      <c r="F134" s="363"/>
      <c r="G134" s="362"/>
      <c r="H134" s="202" t="s">
        <v>247</v>
      </c>
      <c r="I134" s="202" t="s">
        <v>247</v>
      </c>
      <c r="J134" s="202" t="s">
        <v>247</v>
      </c>
      <c r="K134" s="203" t="s">
        <v>247</v>
      </c>
      <c r="L134" s="324" t="s">
        <v>731</v>
      </c>
      <c r="M134" s="240" t="s">
        <v>647</v>
      </c>
      <c r="N134" s="95" t="s">
        <v>517</v>
      </c>
      <c r="O134" s="134"/>
      <c r="P134" s="134"/>
      <c r="Q134" s="134"/>
      <c r="R134" s="134"/>
      <c r="S134" s="134"/>
      <c r="T134" s="134"/>
      <c r="U134" s="134"/>
      <c r="V134" s="134"/>
      <c r="W134" s="134"/>
      <c r="X134" s="204"/>
      <c r="Y134" s="206"/>
      <c r="Z134" s="206"/>
      <c r="AA134" s="205"/>
      <c r="AB134" s="191" t="s">
        <v>796</v>
      </c>
      <c r="AC134" s="45"/>
      <c r="AD134" s="11">
        <f t="shared" si="2"/>
        <v>0</v>
      </c>
      <c r="AE134" s="21"/>
      <c r="AF134" s="10">
        <f t="shared" si="3"/>
        <v>1</v>
      </c>
    </row>
    <row r="135" spans="2:32" s="7" customFormat="1" ht="12" x14ac:dyDescent="0.25">
      <c r="B135" s="226" t="s">
        <v>312</v>
      </c>
      <c r="C135" s="218" t="s">
        <v>776</v>
      </c>
      <c r="D135" s="250"/>
      <c r="E135" s="363" t="s">
        <v>313</v>
      </c>
      <c r="F135" s="363"/>
      <c r="G135" s="362"/>
      <c r="H135" s="202" t="s">
        <v>247</v>
      </c>
      <c r="I135" s="202" t="s">
        <v>247</v>
      </c>
      <c r="J135" s="202" t="s">
        <v>247</v>
      </c>
      <c r="K135" s="203" t="s">
        <v>247</v>
      </c>
      <c r="L135" s="324" t="s">
        <v>732</v>
      </c>
      <c r="M135" s="240" t="s">
        <v>648</v>
      </c>
      <c r="N135" s="95" t="s">
        <v>518</v>
      </c>
      <c r="O135" s="134"/>
      <c r="P135" s="134"/>
      <c r="Q135" s="134"/>
      <c r="R135" s="134"/>
      <c r="S135" s="134"/>
      <c r="T135" s="134"/>
      <c r="U135" s="134"/>
      <c r="V135" s="134"/>
      <c r="W135" s="134"/>
      <c r="X135" s="204"/>
      <c r="Y135" s="206"/>
      <c r="Z135" s="206"/>
      <c r="AA135" s="205"/>
      <c r="AB135" s="191" t="s">
        <v>796</v>
      </c>
      <c r="AC135" s="45"/>
      <c r="AD135" s="11">
        <f t="shared" si="2"/>
        <v>0</v>
      </c>
      <c r="AE135" s="21"/>
      <c r="AF135" s="10">
        <f t="shared" si="3"/>
        <v>1</v>
      </c>
    </row>
    <row r="136" spans="2:32" s="7" customFormat="1" ht="11.5" x14ac:dyDescent="0.25">
      <c r="B136" s="226" t="s">
        <v>312</v>
      </c>
      <c r="C136" s="218" t="s">
        <v>776</v>
      </c>
      <c r="D136" s="250"/>
      <c r="E136" s="363" t="s">
        <v>313</v>
      </c>
      <c r="F136" s="363"/>
      <c r="G136" s="362"/>
      <c r="H136" s="202" t="s">
        <v>247</v>
      </c>
      <c r="I136" s="202" t="s">
        <v>247</v>
      </c>
      <c r="J136" s="202" t="s">
        <v>247</v>
      </c>
      <c r="K136" s="203" t="s">
        <v>247</v>
      </c>
      <c r="L136" s="324" t="s">
        <v>773</v>
      </c>
      <c r="M136" s="240" t="s">
        <v>649</v>
      </c>
      <c r="N136" s="95" t="s">
        <v>519</v>
      </c>
      <c r="O136" s="134"/>
      <c r="P136" s="134"/>
      <c r="Q136" s="134"/>
      <c r="R136" s="134"/>
      <c r="S136" s="134"/>
      <c r="T136" s="134"/>
      <c r="U136" s="134"/>
      <c r="V136" s="206"/>
      <c r="W136" s="134"/>
      <c r="X136" s="206"/>
      <c r="Y136" s="206"/>
      <c r="Z136" s="206"/>
      <c r="AA136" s="205"/>
      <c r="AB136" s="191" t="s">
        <v>796</v>
      </c>
      <c r="AC136" s="45"/>
      <c r="AD136" s="11">
        <f t="shared" ref="AD136:AD199" si="4">IF(AND(G136&lt;&gt;"",H136&lt;&gt;"",I136&lt;&gt;"",J136&lt;&gt;"",K136&lt;&gt;""),1,0)</f>
        <v>0</v>
      </c>
      <c r="AE136" s="21"/>
      <c r="AF136" s="10">
        <f t="shared" ref="AF136:AF199" si="5">IF(OR(H136&lt;&gt;"",I136&lt;&gt;""),1,0)</f>
        <v>1</v>
      </c>
    </row>
    <row r="137" spans="2:32" s="7" customFormat="1" ht="12" x14ac:dyDescent="0.25">
      <c r="B137" s="226" t="s">
        <v>312</v>
      </c>
      <c r="C137" s="218" t="s">
        <v>776</v>
      </c>
      <c r="D137" s="250"/>
      <c r="E137" s="363" t="s">
        <v>313</v>
      </c>
      <c r="F137" s="363"/>
      <c r="G137" s="362"/>
      <c r="H137" s="202" t="s">
        <v>247</v>
      </c>
      <c r="I137" s="202" t="s">
        <v>247</v>
      </c>
      <c r="J137" s="202" t="s">
        <v>247</v>
      </c>
      <c r="K137" s="203" t="s">
        <v>247</v>
      </c>
      <c r="L137" s="324" t="s">
        <v>774</v>
      </c>
      <c r="M137" s="240" t="s">
        <v>650</v>
      </c>
      <c r="N137" s="95" t="s">
        <v>520</v>
      </c>
      <c r="O137" s="134"/>
      <c r="P137" s="134"/>
      <c r="Q137" s="134"/>
      <c r="R137" s="134"/>
      <c r="S137" s="134"/>
      <c r="T137" s="134"/>
      <c r="U137" s="134"/>
      <c r="V137" s="206"/>
      <c r="W137" s="134"/>
      <c r="X137" s="204"/>
      <c r="Y137" s="204"/>
      <c r="Z137" s="204"/>
      <c r="AA137" s="205"/>
      <c r="AB137" s="191" t="s">
        <v>796</v>
      </c>
      <c r="AC137" s="45"/>
      <c r="AD137" s="11">
        <f t="shared" si="4"/>
        <v>0</v>
      </c>
      <c r="AE137" s="21"/>
      <c r="AF137" s="10">
        <f t="shared" si="5"/>
        <v>1</v>
      </c>
    </row>
    <row r="138" spans="2:32" s="7" customFormat="1" ht="12" x14ac:dyDescent="0.25">
      <c r="B138" s="364"/>
      <c r="C138" s="113"/>
      <c r="D138" s="363"/>
      <c r="E138" s="363"/>
      <c r="F138" s="363"/>
      <c r="G138" s="362"/>
      <c r="H138" s="202"/>
      <c r="I138" s="202"/>
      <c r="J138" s="202"/>
      <c r="K138" s="203"/>
      <c r="L138" s="324"/>
      <c r="M138" s="134"/>
      <c r="N138" s="134"/>
      <c r="O138" s="134"/>
      <c r="P138" s="134"/>
      <c r="Q138" s="134"/>
      <c r="R138" s="134"/>
      <c r="S138" s="134"/>
      <c r="T138" s="134"/>
      <c r="U138" s="134"/>
      <c r="V138" s="134"/>
      <c r="W138" s="134"/>
      <c r="X138" s="204"/>
      <c r="Y138" s="204"/>
      <c r="Z138" s="204"/>
      <c r="AA138" s="205"/>
      <c r="AB138" s="199"/>
      <c r="AC138" s="45"/>
      <c r="AD138" s="11">
        <f t="shared" si="4"/>
        <v>0</v>
      </c>
      <c r="AE138" s="21"/>
      <c r="AF138" s="10">
        <f t="shared" si="5"/>
        <v>0</v>
      </c>
    </row>
    <row r="139" spans="2:32" s="7" customFormat="1" ht="12" x14ac:dyDescent="0.25">
      <c r="B139" s="364"/>
      <c r="C139" s="113"/>
      <c r="D139" s="363"/>
      <c r="E139" s="363"/>
      <c r="F139" s="363"/>
      <c r="G139" s="362"/>
      <c r="H139" s="202"/>
      <c r="I139" s="202"/>
      <c r="J139" s="202"/>
      <c r="K139" s="203"/>
      <c r="L139" s="32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204"/>
      <c r="Y139" s="204"/>
      <c r="Z139" s="204"/>
      <c r="AA139" s="205"/>
      <c r="AB139" s="199"/>
      <c r="AC139" s="45"/>
      <c r="AD139" s="11">
        <f t="shared" si="4"/>
        <v>0</v>
      </c>
      <c r="AE139" s="21"/>
      <c r="AF139" s="10">
        <f t="shared" si="5"/>
        <v>0</v>
      </c>
    </row>
    <row r="140" spans="2:32" s="7" customFormat="1" ht="12" x14ac:dyDescent="0.25">
      <c r="B140" s="226" t="s">
        <v>312</v>
      </c>
      <c r="C140" s="218" t="s">
        <v>822</v>
      </c>
      <c r="D140" s="113"/>
      <c r="E140" s="113"/>
      <c r="F140" s="113"/>
      <c r="G140" s="202"/>
      <c r="H140" s="202"/>
      <c r="I140" s="202"/>
      <c r="J140" s="202" t="s">
        <v>247</v>
      </c>
      <c r="K140" s="203" t="s">
        <v>247</v>
      </c>
      <c r="L140" s="324" t="s">
        <v>110</v>
      </c>
      <c r="M140" s="47" t="s">
        <v>754</v>
      </c>
      <c r="N140" s="95" t="s">
        <v>604</v>
      </c>
      <c r="O140" s="134"/>
      <c r="P140" s="134"/>
      <c r="Q140" s="134"/>
      <c r="R140" s="134"/>
      <c r="S140" s="134"/>
      <c r="T140" s="134"/>
      <c r="U140" s="134"/>
      <c r="V140" s="134"/>
      <c r="W140" s="206"/>
      <c r="X140" s="204"/>
      <c r="Y140" s="204"/>
      <c r="Z140" s="204"/>
      <c r="AA140" s="207"/>
      <c r="AB140" s="191" t="s">
        <v>797</v>
      </c>
      <c r="AC140" s="45"/>
      <c r="AD140" s="11">
        <f t="shared" si="4"/>
        <v>0</v>
      </c>
      <c r="AE140" s="21"/>
      <c r="AF140" s="10">
        <f t="shared" si="5"/>
        <v>0</v>
      </c>
    </row>
    <row r="141" spans="2:32" s="7" customFormat="1" ht="12" x14ac:dyDescent="0.25">
      <c r="B141" s="226" t="s">
        <v>312</v>
      </c>
      <c r="C141" s="218" t="s">
        <v>822</v>
      </c>
      <c r="D141" s="113"/>
      <c r="E141" s="186" t="s">
        <v>313</v>
      </c>
      <c r="F141" s="113" t="s">
        <v>313</v>
      </c>
      <c r="G141" s="202" t="s">
        <v>247</v>
      </c>
      <c r="H141" s="202"/>
      <c r="I141" s="202"/>
      <c r="J141" s="202" t="s">
        <v>247</v>
      </c>
      <c r="K141" s="203" t="s">
        <v>247</v>
      </c>
      <c r="L141" s="324" t="s">
        <v>112</v>
      </c>
      <c r="M141" s="47" t="s">
        <v>652</v>
      </c>
      <c r="N141" s="95" t="s">
        <v>507</v>
      </c>
      <c r="O141" s="134"/>
      <c r="P141" s="134"/>
      <c r="Q141" s="134"/>
      <c r="R141" s="134"/>
      <c r="S141" s="134"/>
      <c r="T141" s="134"/>
      <c r="U141" s="134"/>
      <c r="V141" s="134"/>
      <c r="W141" s="134"/>
      <c r="X141" s="204"/>
      <c r="Y141" s="204"/>
      <c r="Z141" s="204"/>
      <c r="AA141" s="207"/>
      <c r="AB141" s="191" t="s">
        <v>797</v>
      </c>
      <c r="AC141" s="45"/>
      <c r="AD141" s="11">
        <f t="shared" si="4"/>
        <v>0</v>
      </c>
      <c r="AE141" s="21"/>
      <c r="AF141" s="10">
        <f t="shared" si="5"/>
        <v>0</v>
      </c>
    </row>
    <row r="142" spans="2:32" s="7" customFormat="1" ht="12" x14ac:dyDescent="0.25">
      <c r="B142" s="226" t="s">
        <v>312</v>
      </c>
      <c r="C142" s="218" t="s">
        <v>822</v>
      </c>
      <c r="D142" s="113"/>
      <c r="E142" s="186" t="s">
        <v>313</v>
      </c>
      <c r="F142" s="113" t="s">
        <v>313</v>
      </c>
      <c r="G142" s="202" t="s">
        <v>247</v>
      </c>
      <c r="H142" s="202"/>
      <c r="I142" s="202"/>
      <c r="J142" s="202" t="s">
        <v>247</v>
      </c>
      <c r="K142" s="203" t="s">
        <v>247</v>
      </c>
      <c r="L142" s="324" t="s">
        <v>115</v>
      </c>
      <c r="M142" s="47" t="s">
        <v>653</v>
      </c>
      <c r="N142" s="95" t="s">
        <v>508</v>
      </c>
      <c r="O142" s="134"/>
      <c r="P142" s="134"/>
      <c r="Q142" s="134"/>
      <c r="R142" s="134"/>
      <c r="S142" s="134"/>
      <c r="T142" s="134"/>
      <c r="U142" s="134"/>
      <c r="V142" s="134"/>
      <c r="W142" s="134"/>
      <c r="X142" s="204"/>
      <c r="Y142" s="204"/>
      <c r="Z142" s="204"/>
      <c r="AA142" s="207"/>
      <c r="AB142" s="191" t="s">
        <v>797</v>
      </c>
      <c r="AC142" s="45"/>
      <c r="AD142" s="11">
        <f t="shared" si="4"/>
        <v>0</v>
      </c>
      <c r="AE142" s="21"/>
      <c r="AF142" s="10">
        <f t="shared" si="5"/>
        <v>0</v>
      </c>
    </row>
    <row r="143" spans="2:32" s="7" customFormat="1" ht="12" x14ac:dyDescent="0.25">
      <c r="B143" s="226" t="s">
        <v>312</v>
      </c>
      <c r="C143" s="218" t="s">
        <v>822</v>
      </c>
      <c r="D143" s="113"/>
      <c r="E143" s="186" t="s">
        <v>313</v>
      </c>
      <c r="F143" s="113" t="s">
        <v>313</v>
      </c>
      <c r="G143" s="202" t="s">
        <v>247</v>
      </c>
      <c r="H143" s="202"/>
      <c r="I143" s="202"/>
      <c r="J143" s="202" t="s">
        <v>247</v>
      </c>
      <c r="K143" s="203" t="s">
        <v>247</v>
      </c>
      <c r="L143" s="324" t="s">
        <v>113</v>
      </c>
      <c r="M143" s="47" t="s">
        <v>654</v>
      </c>
      <c r="N143" s="95" t="s">
        <v>509</v>
      </c>
      <c r="O143" s="134"/>
      <c r="P143" s="134"/>
      <c r="Q143" s="134"/>
      <c r="R143" s="134"/>
      <c r="S143" s="134"/>
      <c r="T143" s="134"/>
      <c r="U143" s="134"/>
      <c r="V143" s="134"/>
      <c r="W143" s="134"/>
      <c r="X143" s="204"/>
      <c r="Y143" s="204"/>
      <c r="Z143" s="204"/>
      <c r="AA143" s="207"/>
      <c r="AB143" s="191" t="s">
        <v>797</v>
      </c>
      <c r="AC143" s="45"/>
      <c r="AD143" s="11">
        <f t="shared" si="4"/>
        <v>0</v>
      </c>
      <c r="AE143" s="21"/>
      <c r="AF143" s="10">
        <f t="shared" si="5"/>
        <v>0</v>
      </c>
    </row>
    <row r="144" spans="2:32" s="7" customFormat="1" ht="12" x14ac:dyDescent="0.25">
      <c r="B144" s="226" t="s">
        <v>312</v>
      </c>
      <c r="C144" s="218" t="s">
        <v>822</v>
      </c>
      <c r="D144" s="113"/>
      <c r="E144" s="186" t="s">
        <v>313</v>
      </c>
      <c r="F144" s="113" t="s">
        <v>313</v>
      </c>
      <c r="G144" s="202" t="s">
        <v>247</v>
      </c>
      <c r="H144" s="202"/>
      <c r="I144" s="202"/>
      <c r="J144" s="202" t="s">
        <v>247</v>
      </c>
      <c r="K144" s="203" t="s">
        <v>247</v>
      </c>
      <c r="L144" s="324" t="s">
        <v>116</v>
      </c>
      <c r="M144" s="47" t="s">
        <v>655</v>
      </c>
      <c r="N144" s="95" t="s">
        <v>510</v>
      </c>
      <c r="O144" s="134"/>
      <c r="P144" s="134"/>
      <c r="Q144" s="134"/>
      <c r="R144" s="134"/>
      <c r="S144" s="134"/>
      <c r="T144" s="134"/>
      <c r="U144" s="134"/>
      <c r="V144" s="134"/>
      <c r="W144" s="134"/>
      <c r="X144" s="204"/>
      <c r="Y144" s="204"/>
      <c r="Z144" s="204"/>
      <c r="AA144" s="207"/>
      <c r="AB144" s="191" t="s">
        <v>797</v>
      </c>
      <c r="AC144" s="45"/>
      <c r="AD144" s="11">
        <f t="shared" si="4"/>
        <v>0</v>
      </c>
      <c r="AE144" s="21"/>
      <c r="AF144" s="10">
        <f t="shared" si="5"/>
        <v>0</v>
      </c>
    </row>
    <row r="145" spans="2:32" s="7" customFormat="1" ht="12" x14ac:dyDescent="0.25">
      <c r="B145" s="226" t="s">
        <v>312</v>
      </c>
      <c r="C145" s="218" t="s">
        <v>822</v>
      </c>
      <c r="D145" s="113"/>
      <c r="E145" s="186" t="s">
        <v>313</v>
      </c>
      <c r="F145" s="113" t="s">
        <v>313</v>
      </c>
      <c r="G145" s="202" t="s">
        <v>247</v>
      </c>
      <c r="H145" s="202"/>
      <c r="I145" s="202"/>
      <c r="J145" s="202" t="s">
        <v>247</v>
      </c>
      <c r="K145" s="203" t="s">
        <v>247</v>
      </c>
      <c r="L145" s="324" t="s">
        <v>118</v>
      </c>
      <c r="M145" s="47" t="s">
        <v>656</v>
      </c>
      <c r="N145" s="95" t="s">
        <v>511</v>
      </c>
      <c r="O145" s="134"/>
      <c r="P145" s="134"/>
      <c r="Q145" s="134"/>
      <c r="R145" s="134"/>
      <c r="S145" s="134"/>
      <c r="T145" s="134"/>
      <c r="U145" s="134"/>
      <c r="V145" s="134"/>
      <c r="W145" s="134"/>
      <c r="X145" s="204"/>
      <c r="Y145" s="204"/>
      <c r="Z145" s="204"/>
      <c r="AA145" s="207"/>
      <c r="AB145" s="191" t="s">
        <v>797</v>
      </c>
      <c r="AC145" s="45"/>
      <c r="AD145" s="11">
        <f t="shared" si="4"/>
        <v>0</v>
      </c>
      <c r="AE145" s="21"/>
      <c r="AF145" s="10">
        <f t="shared" si="5"/>
        <v>0</v>
      </c>
    </row>
    <row r="146" spans="2:32" s="7" customFormat="1" ht="12" x14ac:dyDescent="0.25">
      <c r="B146" s="226" t="s">
        <v>312</v>
      </c>
      <c r="C146" s="218" t="s">
        <v>822</v>
      </c>
      <c r="D146" s="113"/>
      <c r="E146" s="186" t="s">
        <v>313</v>
      </c>
      <c r="F146" s="113" t="s">
        <v>313</v>
      </c>
      <c r="G146" s="202" t="s">
        <v>247</v>
      </c>
      <c r="H146" s="202"/>
      <c r="I146" s="202"/>
      <c r="J146" s="202" t="s">
        <v>247</v>
      </c>
      <c r="K146" s="203" t="s">
        <v>247</v>
      </c>
      <c r="L146" s="324" t="s">
        <v>119</v>
      </c>
      <c r="M146" s="47" t="s">
        <v>657</v>
      </c>
      <c r="N146" s="95" t="s">
        <v>512</v>
      </c>
      <c r="O146" s="134"/>
      <c r="P146" s="134"/>
      <c r="Q146" s="134"/>
      <c r="R146" s="134"/>
      <c r="S146" s="134"/>
      <c r="T146" s="134"/>
      <c r="U146" s="134"/>
      <c r="V146" s="134"/>
      <c r="W146" s="134"/>
      <c r="X146" s="204"/>
      <c r="Y146" s="204"/>
      <c r="Z146" s="204"/>
      <c r="AA146" s="207"/>
      <c r="AB146" s="191" t="s">
        <v>797</v>
      </c>
      <c r="AC146" s="45"/>
      <c r="AD146" s="11">
        <f t="shared" si="4"/>
        <v>0</v>
      </c>
      <c r="AE146" s="21"/>
      <c r="AF146" s="10">
        <f t="shared" si="5"/>
        <v>0</v>
      </c>
    </row>
    <row r="147" spans="2:32" s="7" customFormat="1" ht="11.5" x14ac:dyDescent="0.25">
      <c r="B147" s="226" t="s">
        <v>312</v>
      </c>
      <c r="C147" s="218" t="s">
        <v>822</v>
      </c>
      <c r="D147" s="113"/>
      <c r="E147" s="186" t="s">
        <v>313</v>
      </c>
      <c r="F147" s="113" t="s">
        <v>313</v>
      </c>
      <c r="G147" s="202" t="s">
        <v>247</v>
      </c>
      <c r="H147" s="202"/>
      <c r="I147" s="202"/>
      <c r="J147" s="202" t="s">
        <v>247</v>
      </c>
      <c r="K147" s="203" t="s">
        <v>247</v>
      </c>
      <c r="L147" s="324" t="s">
        <v>107</v>
      </c>
      <c r="M147" s="47" t="s">
        <v>728</v>
      </c>
      <c r="N147" s="95" t="s">
        <v>513</v>
      </c>
      <c r="O147" s="134"/>
      <c r="P147" s="134"/>
      <c r="Q147" s="134"/>
      <c r="R147" s="134"/>
      <c r="S147" s="134"/>
      <c r="T147" s="134"/>
      <c r="U147" s="134"/>
      <c r="V147" s="206"/>
      <c r="W147" s="206"/>
      <c r="X147" s="206"/>
      <c r="Y147" s="206"/>
      <c r="Z147" s="206"/>
      <c r="AA147" s="205"/>
      <c r="AB147" s="191" t="s">
        <v>797</v>
      </c>
      <c r="AC147" s="45"/>
      <c r="AD147" s="11">
        <f t="shared" si="4"/>
        <v>0</v>
      </c>
      <c r="AE147" s="21"/>
      <c r="AF147" s="10">
        <f t="shared" si="5"/>
        <v>0</v>
      </c>
    </row>
    <row r="148" spans="2:32" s="7" customFormat="1" ht="11.5" x14ac:dyDescent="0.25">
      <c r="B148" s="226" t="s">
        <v>312</v>
      </c>
      <c r="C148" s="218" t="s">
        <v>822</v>
      </c>
      <c r="D148" s="113"/>
      <c r="E148" s="186" t="s">
        <v>479</v>
      </c>
      <c r="F148" s="113" t="s">
        <v>313</v>
      </c>
      <c r="G148" s="202" t="s">
        <v>247</v>
      </c>
      <c r="H148" s="202"/>
      <c r="I148" s="202"/>
      <c r="J148" s="202" t="s">
        <v>247</v>
      </c>
      <c r="K148" s="203" t="s">
        <v>247</v>
      </c>
      <c r="L148" s="324" t="s">
        <v>108</v>
      </c>
      <c r="M148" s="47" t="s">
        <v>658</v>
      </c>
      <c r="N148" s="210" t="s">
        <v>565</v>
      </c>
      <c r="O148" s="95" t="s">
        <v>516</v>
      </c>
      <c r="P148" s="206"/>
      <c r="Q148" s="134"/>
      <c r="R148" s="134"/>
      <c r="S148" s="134"/>
      <c r="T148" s="134"/>
      <c r="U148" s="134"/>
      <c r="V148" s="206"/>
      <c r="W148" s="206"/>
      <c r="X148" s="206"/>
      <c r="Y148" s="206"/>
      <c r="Z148" s="206"/>
      <c r="AA148" s="205"/>
      <c r="AB148" s="191" t="s">
        <v>797</v>
      </c>
      <c r="AC148" s="45"/>
      <c r="AD148" s="11">
        <f t="shared" si="4"/>
        <v>0</v>
      </c>
      <c r="AE148" s="21"/>
      <c r="AF148" s="10">
        <f t="shared" si="5"/>
        <v>0</v>
      </c>
    </row>
    <row r="149" spans="2:32" s="7" customFormat="1" ht="11.5" x14ac:dyDescent="0.25">
      <c r="B149" s="226" t="s">
        <v>312</v>
      </c>
      <c r="C149" s="218" t="s">
        <v>822</v>
      </c>
      <c r="D149" s="113"/>
      <c r="E149" s="186" t="s">
        <v>479</v>
      </c>
      <c r="F149" s="113" t="s">
        <v>313</v>
      </c>
      <c r="G149" s="202" t="s">
        <v>247</v>
      </c>
      <c r="H149" s="202"/>
      <c r="I149" s="202"/>
      <c r="J149" s="202" t="s">
        <v>247</v>
      </c>
      <c r="K149" s="203" t="s">
        <v>247</v>
      </c>
      <c r="L149" s="324" t="s">
        <v>105</v>
      </c>
      <c r="M149" s="47" t="s">
        <v>659</v>
      </c>
      <c r="N149" s="210" t="s">
        <v>566</v>
      </c>
      <c r="O149" s="95" t="s">
        <v>517</v>
      </c>
      <c r="P149" s="134"/>
      <c r="Q149" s="134"/>
      <c r="R149" s="134"/>
      <c r="S149" s="134"/>
      <c r="T149" s="134"/>
      <c r="U149" s="134"/>
      <c r="V149" s="134"/>
      <c r="W149" s="134"/>
      <c r="X149" s="134"/>
      <c r="Y149" s="134"/>
      <c r="Z149" s="134"/>
      <c r="AA149" s="205"/>
      <c r="AB149" s="191" t="s">
        <v>797</v>
      </c>
      <c r="AC149" s="45"/>
      <c r="AD149" s="11">
        <f t="shared" si="4"/>
        <v>0</v>
      </c>
      <c r="AE149" s="21"/>
      <c r="AF149" s="10">
        <f t="shared" si="5"/>
        <v>0</v>
      </c>
    </row>
    <row r="150" spans="2:32" s="7" customFormat="1" ht="11.5" x14ac:dyDescent="0.25">
      <c r="B150" s="226" t="s">
        <v>312</v>
      </c>
      <c r="C150" s="218" t="s">
        <v>822</v>
      </c>
      <c r="D150" s="113"/>
      <c r="E150" s="113" t="s">
        <v>313</v>
      </c>
      <c r="F150" s="113" t="s">
        <v>313</v>
      </c>
      <c r="G150" s="202" t="s">
        <v>247</v>
      </c>
      <c r="H150" s="202"/>
      <c r="I150" s="202"/>
      <c r="J150" s="202" t="s">
        <v>247</v>
      </c>
      <c r="K150" s="203" t="s">
        <v>247</v>
      </c>
      <c r="L150" s="324" t="s">
        <v>106</v>
      </c>
      <c r="M150" s="47" t="s">
        <v>660</v>
      </c>
      <c r="N150" s="210" t="s">
        <v>567</v>
      </c>
      <c r="O150" s="95" t="s">
        <v>514</v>
      </c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  <c r="AA150" s="205"/>
      <c r="AB150" s="191" t="s">
        <v>797</v>
      </c>
      <c r="AC150" s="45"/>
      <c r="AD150" s="11">
        <f t="shared" si="4"/>
        <v>0</v>
      </c>
      <c r="AE150" s="21"/>
      <c r="AF150" s="10">
        <f t="shared" si="5"/>
        <v>0</v>
      </c>
    </row>
    <row r="151" spans="2:32" s="7" customFormat="1" ht="11.5" x14ac:dyDescent="0.25">
      <c r="B151" s="226" t="s">
        <v>312</v>
      </c>
      <c r="C151" s="218" t="s">
        <v>822</v>
      </c>
      <c r="D151" s="113"/>
      <c r="E151" s="113" t="s">
        <v>313</v>
      </c>
      <c r="F151" s="113" t="s">
        <v>313</v>
      </c>
      <c r="G151" s="202" t="s">
        <v>247</v>
      </c>
      <c r="H151" s="202"/>
      <c r="I151" s="202"/>
      <c r="J151" s="202" t="s">
        <v>247</v>
      </c>
      <c r="K151" s="203" t="s">
        <v>247</v>
      </c>
      <c r="L151" s="324" t="s">
        <v>103</v>
      </c>
      <c r="M151" s="47" t="s">
        <v>661</v>
      </c>
      <c r="N151" s="210" t="s">
        <v>568</v>
      </c>
      <c r="O151" s="95" t="s">
        <v>515</v>
      </c>
      <c r="P151" s="134"/>
      <c r="Q151" s="134"/>
      <c r="R151" s="134"/>
      <c r="S151" s="134"/>
      <c r="T151" s="134"/>
      <c r="U151" s="134"/>
      <c r="V151" s="134"/>
      <c r="W151" s="134"/>
      <c r="X151" s="134"/>
      <c r="Y151" s="134"/>
      <c r="Z151" s="134"/>
      <c r="AA151" s="205"/>
      <c r="AB151" s="199"/>
      <c r="AC151" s="45"/>
      <c r="AD151" s="11">
        <f t="shared" si="4"/>
        <v>0</v>
      </c>
      <c r="AE151" s="21"/>
      <c r="AF151" s="10">
        <f t="shared" si="5"/>
        <v>0</v>
      </c>
    </row>
    <row r="152" spans="2:32" s="7" customFormat="1" ht="11.5" x14ac:dyDescent="0.25">
      <c r="B152" s="226" t="s">
        <v>312</v>
      </c>
      <c r="C152" s="218" t="s">
        <v>822</v>
      </c>
      <c r="D152" s="113"/>
      <c r="E152" s="113" t="s">
        <v>313</v>
      </c>
      <c r="F152" s="113" t="s">
        <v>313</v>
      </c>
      <c r="G152" s="202" t="s">
        <v>247</v>
      </c>
      <c r="H152" s="202"/>
      <c r="I152" s="202"/>
      <c r="J152" s="202" t="s">
        <v>247</v>
      </c>
      <c r="K152" s="203" t="s">
        <v>247</v>
      </c>
      <c r="L152" s="324" t="s">
        <v>104</v>
      </c>
      <c r="M152" s="47" t="s">
        <v>823</v>
      </c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134"/>
      <c r="Y152" s="134"/>
      <c r="Z152" s="134"/>
      <c r="AA152" s="205"/>
      <c r="AB152" s="199"/>
      <c r="AC152" s="45"/>
      <c r="AD152" s="11">
        <f t="shared" si="4"/>
        <v>0</v>
      </c>
      <c r="AE152" s="21"/>
      <c r="AF152" s="10">
        <f t="shared" si="5"/>
        <v>0</v>
      </c>
    </row>
    <row r="153" spans="2:32" s="7" customFormat="1" ht="11.5" x14ac:dyDescent="0.25">
      <c r="B153" s="358"/>
      <c r="C153" s="286"/>
      <c r="D153" s="113"/>
      <c r="E153" s="113"/>
      <c r="F153" s="113"/>
      <c r="G153" s="202"/>
      <c r="H153" s="202"/>
      <c r="I153" s="202"/>
      <c r="J153" s="202"/>
      <c r="K153" s="203"/>
      <c r="L153" s="324"/>
      <c r="M153" s="134"/>
      <c r="N153" s="134"/>
      <c r="O153" s="134"/>
      <c r="P153" s="134"/>
      <c r="Q153" s="134"/>
      <c r="R153" s="134"/>
      <c r="S153" s="134"/>
      <c r="T153" s="134"/>
      <c r="U153" s="134"/>
      <c r="V153" s="134"/>
      <c r="W153" s="134"/>
      <c r="X153" s="134"/>
      <c r="Y153" s="134"/>
      <c r="Z153" s="134"/>
      <c r="AA153" s="205"/>
      <c r="AB153" s="199"/>
      <c r="AC153" s="45"/>
      <c r="AD153" s="11">
        <f t="shared" si="4"/>
        <v>0</v>
      </c>
      <c r="AE153" s="21"/>
      <c r="AF153" s="10">
        <f t="shared" si="5"/>
        <v>0</v>
      </c>
    </row>
    <row r="154" spans="2:32" s="7" customFormat="1" ht="12" x14ac:dyDescent="0.25">
      <c r="B154" s="226" t="s">
        <v>312</v>
      </c>
      <c r="C154" s="217" t="s">
        <v>697</v>
      </c>
      <c r="D154" s="113" t="s">
        <v>872</v>
      </c>
      <c r="E154" s="186" t="s">
        <v>790</v>
      </c>
      <c r="F154" s="113"/>
      <c r="G154" s="202"/>
      <c r="H154" s="202" t="s">
        <v>247</v>
      </c>
      <c r="I154" s="202" t="s">
        <v>247</v>
      </c>
      <c r="J154" s="202" t="s">
        <v>247</v>
      </c>
      <c r="K154" s="203" t="s">
        <v>247</v>
      </c>
      <c r="L154" s="324" t="s">
        <v>469</v>
      </c>
      <c r="M154" s="237" t="s">
        <v>336</v>
      </c>
      <c r="N154" s="267" t="s">
        <v>560</v>
      </c>
      <c r="O154" s="95" t="s">
        <v>485</v>
      </c>
      <c r="P154" s="134"/>
      <c r="Q154" s="134"/>
      <c r="R154" s="134"/>
      <c r="S154" s="134"/>
      <c r="T154" s="134"/>
      <c r="U154" s="134"/>
      <c r="V154" s="134"/>
      <c r="W154" s="134"/>
      <c r="X154" s="204"/>
      <c r="Y154" s="204"/>
      <c r="Z154" s="204"/>
      <c r="AA154" s="205"/>
      <c r="AB154" s="191" t="s">
        <v>856</v>
      </c>
      <c r="AC154" s="45"/>
      <c r="AD154" s="11">
        <f t="shared" si="4"/>
        <v>0</v>
      </c>
      <c r="AE154" s="21"/>
      <c r="AF154" s="10">
        <f t="shared" si="5"/>
        <v>1</v>
      </c>
    </row>
    <row r="155" spans="2:32" s="7" customFormat="1" ht="12" x14ac:dyDescent="0.25">
      <c r="B155" s="226" t="s">
        <v>312</v>
      </c>
      <c r="C155" s="217" t="s">
        <v>697</v>
      </c>
      <c r="D155" s="113" t="s">
        <v>872</v>
      </c>
      <c r="E155" s="186" t="s">
        <v>790</v>
      </c>
      <c r="F155" s="113"/>
      <c r="G155" s="202"/>
      <c r="H155" s="202" t="s">
        <v>247</v>
      </c>
      <c r="I155" s="202" t="s">
        <v>247</v>
      </c>
      <c r="J155" s="202" t="s">
        <v>247</v>
      </c>
      <c r="K155" s="203" t="s">
        <v>247</v>
      </c>
      <c r="L155" s="324" t="s">
        <v>470</v>
      </c>
      <c r="M155" s="237" t="s">
        <v>337</v>
      </c>
      <c r="N155" s="267" t="s">
        <v>561</v>
      </c>
      <c r="O155" s="95" t="s">
        <v>484</v>
      </c>
      <c r="P155" s="134"/>
      <c r="Q155" s="134"/>
      <c r="R155" s="134"/>
      <c r="S155" s="134"/>
      <c r="T155" s="134"/>
      <c r="U155" s="134"/>
      <c r="V155" s="134"/>
      <c r="W155" s="134"/>
      <c r="X155" s="204"/>
      <c r="Y155" s="204"/>
      <c r="Z155" s="204"/>
      <c r="AA155" s="205"/>
      <c r="AB155" s="191" t="s">
        <v>856</v>
      </c>
      <c r="AC155" s="45"/>
      <c r="AD155" s="11">
        <f t="shared" si="4"/>
        <v>0</v>
      </c>
      <c r="AE155" s="21"/>
      <c r="AF155" s="10">
        <f t="shared" si="5"/>
        <v>1</v>
      </c>
    </row>
    <row r="156" spans="2:32" s="7" customFormat="1" ht="12" x14ac:dyDescent="0.25">
      <c r="B156" s="226" t="s">
        <v>312</v>
      </c>
      <c r="C156" s="217" t="s">
        <v>697</v>
      </c>
      <c r="D156" s="113" t="s">
        <v>872</v>
      </c>
      <c r="E156" s="186" t="s">
        <v>790</v>
      </c>
      <c r="F156" s="113"/>
      <c r="G156" s="202"/>
      <c r="H156" s="202" t="s">
        <v>247</v>
      </c>
      <c r="I156" s="202" t="s">
        <v>247</v>
      </c>
      <c r="J156" s="202" t="s">
        <v>247</v>
      </c>
      <c r="K156" s="203" t="s">
        <v>247</v>
      </c>
      <c r="L156" s="324" t="s">
        <v>471</v>
      </c>
      <c r="M156" s="237" t="s">
        <v>741</v>
      </c>
      <c r="N156" s="95" t="s">
        <v>521</v>
      </c>
      <c r="O156" s="134"/>
      <c r="P156" s="134"/>
      <c r="Q156" s="134"/>
      <c r="R156" s="134"/>
      <c r="S156" s="134"/>
      <c r="T156" s="134"/>
      <c r="U156" s="134"/>
      <c r="V156" s="134"/>
      <c r="W156" s="134"/>
      <c r="X156" s="204"/>
      <c r="Y156" s="204"/>
      <c r="Z156" s="204"/>
      <c r="AA156" s="205"/>
      <c r="AB156" s="199"/>
      <c r="AC156" s="45"/>
      <c r="AD156" s="11">
        <f t="shared" si="4"/>
        <v>0</v>
      </c>
      <c r="AE156" s="21"/>
      <c r="AF156" s="10">
        <f t="shared" si="5"/>
        <v>1</v>
      </c>
    </row>
    <row r="157" spans="2:32" s="7" customFormat="1" ht="11.5" x14ac:dyDescent="0.25">
      <c r="B157" s="226" t="s">
        <v>312</v>
      </c>
      <c r="C157" s="217" t="s">
        <v>697</v>
      </c>
      <c r="D157" s="113" t="s">
        <v>872</v>
      </c>
      <c r="E157" s="186" t="s">
        <v>790</v>
      </c>
      <c r="F157" s="113"/>
      <c r="G157" s="202"/>
      <c r="H157" s="202" t="s">
        <v>247</v>
      </c>
      <c r="I157" s="202" t="s">
        <v>247</v>
      </c>
      <c r="J157" s="202" t="s">
        <v>247</v>
      </c>
      <c r="K157" s="203" t="s">
        <v>247</v>
      </c>
      <c r="L157" s="324" t="s">
        <v>472</v>
      </c>
      <c r="M157" s="237" t="s">
        <v>742</v>
      </c>
      <c r="N157" s="95" t="s">
        <v>522</v>
      </c>
      <c r="O157" s="134"/>
      <c r="P157" s="134"/>
      <c r="Q157" s="134"/>
      <c r="R157" s="134"/>
      <c r="S157" s="134"/>
      <c r="T157" s="134"/>
      <c r="U157" s="134"/>
      <c r="V157" s="134"/>
      <c r="W157" s="134"/>
      <c r="X157" s="206"/>
      <c r="Y157" s="206"/>
      <c r="Z157" s="206"/>
      <c r="AA157" s="205"/>
      <c r="AB157" s="199"/>
      <c r="AC157" s="45"/>
      <c r="AD157" s="11">
        <f t="shared" si="4"/>
        <v>0</v>
      </c>
      <c r="AE157" s="21"/>
      <c r="AF157" s="10">
        <f t="shared" si="5"/>
        <v>1</v>
      </c>
    </row>
    <row r="158" spans="2:32" s="7" customFormat="1" ht="11.5" x14ac:dyDescent="0.25">
      <c r="B158" s="226" t="s">
        <v>312</v>
      </c>
      <c r="C158" s="217" t="s">
        <v>697</v>
      </c>
      <c r="D158" s="113" t="s">
        <v>872</v>
      </c>
      <c r="E158" s="186" t="s">
        <v>790</v>
      </c>
      <c r="F158" s="113"/>
      <c r="G158" s="202"/>
      <c r="H158" s="202" t="s">
        <v>247</v>
      </c>
      <c r="I158" s="202" t="s">
        <v>247</v>
      </c>
      <c r="J158" s="202" t="s">
        <v>247</v>
      </c>
      <c r="K158" s="203" t="s">
        <v>247</v>
      </c>
      <c r="L158" s="324" t="s">
        <v>473</v>
      </c>
      <c r="M158" s="237" t="s">
        <v>743</v>
      </c>
      <c r="N158" s="95" t="s">
        <v>523</v>
      </c>
      <c r="O158" s="134"/>
      <c r="P158" s="134"/>
      <c r="Q158" s="134"/>
      <c r="R158" s="134"/>
      <c r="S158" s="134"/>
      <c r="T158" s="134"/>
      <c r="U158" s="134"/>
      <c r="V158" s="134"/>
      <c r="W158" s="134"/>
      <c r="X158" s="134"/>
      <c r="Y158" s="206"/>
      <c r="Z158" s="206"/>
      <c r="AA158" s="205"/>
      <c r="AB158" s="199"/>
      <c r="AC158" s="45"/>
      <c r="AD158" s="11">
        <f t="shared" si="4"/>
        <v>0</v>
      </c>
      <c r="AE158" s="21"/>
      <c r="AF158" s="10">
        <f t="shared" si="5"/>
        <v>1</v>
      </c>
    </row>
    <row r="159" spans="2:32" s="7" customFormat="1" ht="11.5" x14ac:dyDescent="0.25">
      <c r="B159" s="226" t="s">
        <v>312</v>
      </c>
      <c r="C159" s="217" t="s">
        <v>697</v>
      </c>
      <c r="D159" s="113" t="s">
        <v>872</v>
      </c>
      <c r="E159" s="186" t="s">
        <v>790</v>
      </c>
      <c r="F159" s="113"/>
      <c r="G159" s="202"/>
      <c r="H159" s="202" t="s">
        <v>247</v>
      </c>
      <c r="I159" s="202" t="s">
        <v>247</v>
      </c>
      <c r="J159" s="202" t="s">
        <v>247</v>
      </c>
      <c r="K159" s="203" t="s">
        <v>247</v>
      </c>
      <c r="L159" s="324" t="s">
        <v>474</v>
      </c>
      <c r="M159" s="237" t="s">
        <v>744</v>
      </c>
      <c r="N159" s="95" t="s">
        <v>524</v>
      </c>
      <c r="O159" s="134"/>
      <c r="P159" s="361"/>
      <c r="Q159" s="134"/>
      <c r="R159" s="134"/>
      <c r="S159" s="134"/>
      <c r="T159" s="134"/>
      <c r="U159" s="134"/>
      <c r="V159" s="134"/>
      <c r="W159" s="134"/>
      <c r="X159" s="134"/>
      <c r="Y159" s="206"/>
      <c r="Z159" s="206"/>
      <c r="AA159" s="205"/>
      <c r="AB159" s="199"/>
      <c r="AC159" s="45"/>
      <c r="AD159" s="11">
        <f t="shared" si="4"/>
        <v>0</v>
      </c>
      <c r="AE159" s="21"/>
      <c r="AF159" s="10">
        <f t="shared" si="5"/>
        <v>1</v>
      </c>
    </row>
    <row r="160" spans="2:32" s="7" customFormat="1" ht="11.5" x14ac:dyDescent="0.25">
      <c r="B160" s="226" t="s">
        <v>312</v>
      </c>
      <c r="C160" s="217" t="s">
        <v>697</v>
      </c>
      <c r="D160" s="113" t="s">
        <v>872</v>
      </c>
      <c r="E160" s="186" t="s">
        <v>790</v>
      </c>
      <c r="F160" s="113"/>
      <c r="G160" s="202"/>
      <c r="H160" s="202" t="s">
        <v>247</v>
      </c>
      <c r="I160" s="202" t="s">
        <v>247</v>
      </c>
      <c r="J160" s="202" t="s">
        <v>247</v>
      </c>
      <c r="K160" s="203" t="s">
        <v>247</v>
      </c>
      <c r="L160" s="324" t="s">
        <v>801</v>
      </c>
      <c r="M160" s="237" t="s">
        <v>737</v>
      </c>
      <c r="N160" s="95" t="s">
        <v>525</v>
      </c>
      <c r="O160" s="134"/>
      <c r="P160" s="134"/>
      <c r="Q160" s="134"/>
      <c r="R160" s="134"/>
      <c r="S160" s="134"/>
      <c r="T160" s="134"/>
      <c r="U160" s="134"/>
      <c r="V160" s="206"/>
      <c r="W160" s="206"/>
      <c r="X160" s="134"/>
      <c r="Y160" s="206"/>
      <c r="Z160" s="206"/>
      <c r="AA160" s="205"/>
      <c r="AB160" s="191" t="s">
        <v>856</v>
      </c>
      <c r="AC160" s="45"/>
      <c r="AD160" s="11">
        <f t="shared" si="4"/>
        <v>0</v>
      </c>
      <c r="AE160" s="21"/>
      <c r="AF160" s="10">
        <f t="shared" si="5"/>
        <v>1</v>
      </c>
    </row>
    <row r="161" spans="2:32" s="7" customFormat="1" ht="11.5" x14ac:dyDescent="0.25">
      <c r="B161" s="226" t="s">
        <v>312</v>
      </c>
      <c r="C161" s="217" t="s">
        <v>697</v>
      </c>
      <c r="D161" s="113" t="s">
        <v>872</v>
      </c>
      <c r="E161" s="186" t="s">
        <v>790</v>
      </c>
      <c r="F161" s="113"/>
      <c r="G161" s="202"/>
      <c r="H161" s="202" t="s">
        <v>247</v>
      </c>
      <c r="I161" s="202" t="s">
        <v>247</v>
      </c>
      <c r="J161" s="202" t="s">
        <v>247</v>
      </c>
      <c r="K161" s="203" t="s">
        <v>247</v>
      </c>
      <c r="L161" s="324" t="s">
        <v>802</v>
      </c>
      <c r="M161" s="237" t="s">
        <v>738</v>
      </c>
      <c r="N161" s="95" t="s">
        <v>526</v>
      </c>
      <c r="O161" s="134"/>
      <c r="P161" s="134"/>
      <c r="Q161" s="134"/>
      <c r="R161" s="134"/>
      <c r="S161" s="134"/>
      <c r="T161" s="134"/>
      <c r="U161" s="134"/>
      <c r="V161" s="206"/>
      <c r="W161" s="206"/>
      <c r="X161" s="134"/>
      <c r="Y161" s="206"/>
      <c r="Z161" s="206"/>
      <c r="AA161" s="205"/>
      <c r="AB161" s="191" t="s">
        <v>856</v>
      </c>
      <c r="AC161" s="45"/>
      <c r="AD161" s="11">
        <f t="shared" si="4"/>
        <v>0</v>
      </c>
      <c r="AE161" s="21"/>
      <c r="AF161" s="10">
        <f t="shared" si="5"/>
        <v>1</v>
      </c>
    </row>
    <row r="162" spans="2:32" s="7" customFormat="1" ht="11.5" x14ac:dyDescent="0.25">
      <c r="B162" s="226" t="s">
        <v>312</v>
      </c>
      <c r="C162" s="217" t="s">
        <v>697</v>
      </c>
      <c r="D162" s="113" t="s">
        <v>872</v>
      </c>
      <c r="E162" s="186" t="s">
        <v>790</v>
      </c>
      <c r="F162" s="113"/>
      <c r="G162" s="202"/>
      <c r="H162" s="202" t="s">
        <v>247</v>
      </c>
      <c r="I162" s="202" t="s">
        <v>247</v>
      </c>
      <c r="J162" s="202" t="s">
        <v>247</v>
      </c>
      <c r="K162" s="203" t="s">
        <v>247</v>
      </c>
      <c r="L162" s="324" t="s">
        <v>803</v>
      </c>
      <c r="M162" s="237" t="s">
        <v>739</v>
      </c>
      <c r="N162" s="95" t="s">
        <v>527</v>
      </c>
      <c r="O162" s="95" t="s">
        <v>574</v>
      </c>
      <c r="P162" s="134"/>
      <c r="Q162" s="134"/>
      <c r="R162" s="134"/>
      <c r="S162" s="134"/>
      <c r="T162" s="134"/>
      <c r="U162" s="134"/>
      <c r="V162" s="206"/>
      <c r="W162" s="206"/>
      <c r="X162" s="206"/>
      <c r="Y162" s="206"/>
      <c r="Z162" s="206"/>
      <c r="AA162" s="205"/>
      <c r="AB162" s="191" t="s">
        <v>856</v>
      </c>
      <c r="AC162" s="45"/>
      <c r="AD162" s="11">
        <f t="shared" si="4"/>
        <v>0</v>
      </c>
      <c r="AE162" s="21"/>
      <c r="AF162" s="10">
        <f t="shared" si="5"/>
        <v>1</v>
      </c>
    </row>
    <row r="163" spans="2:32" s="7" customFormat="1" ht="11.5" x14ac:dyDescent="0.25">
      <c r="B163" s="226" t="s">
        <v>312</v>
      </c>
      <c r="C163" s="217" t="s">
        <v>697</v>
      </c>
      <c r="D163" s="113" t="s">
        <v>872</v>
      </c>
      <c r="E163" s="186" t="s">
        <v>790</v>
      </c>
      <c r="F163" s="113"/>
      <c r="G163" s="202"/>
      <c r="H163" s="202" t="s">
        <v>247</v>
      </c>
      <c r="I163" s="202" t="s">
        <v>247</v>
      </c>
      <c r="J163" s="202" t="s">
        <v>247</v>
      </c>
      <c r="K163" s="203" t="s">
        <v>247</v>
      </c>
      <c r="L163" s="324" t="s">
        <v>804</v>
      </c>
      <c r="M163" s="237" t="s">
        <v>740</v>
      </c>
      <c r="N163" s="267" t="s">
        <v>562</v>
      </c>
      <c r="O163" s="95" t="s">
        <v>483</v>
      </c>
      <c r="P163" s="134"/>
      <c r="Q163" s="134"/>
      <c r="R163" s="134"/>
      <c r="S163" s="134"/>
      <c r="T163" s="134"/>
      <c r="U163" s="134"/>
      <c r="V163" s="134"/>
      <c r="W163" s="206"/>
      <c r="X163" s="206"/>
      <c r="Y163" s="206"/>
      <c r="Z163" s="206"/>
      <c r="AA163" s="205"/>
      <c r="AB163" s="191" t="s">
        <v>856</v>
      </c>
      <c r="AC163" s="45"/>
      <c r="AD163" s="11">
        <f t="shared" si="4"/>
        <v>0</v>
      </c>
      <c r="AE163" s="21"/>
      <c r="AF163" s="10">
        <f t="shared" si="5"/>
        <v>1</v>
      </c>
    </row>
    <row r="164" spans="2:32" s="7" customFormat="1" ht="11.5" x14ac:dyDescent="0.25">
      <c r="B164" s="226" t="s">
        <v>312</v>
      </c>
      <c r="C164" s="217" t="s">
        <v>697</v>
      </c>
      <c r="D164" s="113" t="s">
        <v>872</v>
      </c>
      <c r="E164" s="186" t="s">
        <v>790</v>
      </c>
      <c r="F164" s="113"/>
      <c r="G164" s="202"/>
      <c r="H164" s="202" t="s">
        <v>247</v>
      </c>
      <c r="I164" s="202" t="s">
        <v>247</v>
      </c>
      <c r="J164" s="202" t="s">
        <v>247</v>
      </c>
      <c r="K164" s="203" t="s">
        <v>247</v>
      </c>
      <c r="L164" s="324" t="s">
        <v>805</v>
      </c>
      <c r="M164" s="237" t="s">
        <v>338</v>
      </c>
      <c r="N164" s="95" t="s">
        <v>489</v>
      </c>
      <c r="O164" s="134"/>
      <c r="P164" s="134"/>
      <c r="Q164" s="237" t="s">
        <v>356</v>
      </c>
      <c r="R164" s="134"/>
      <c r="S164" s="134"/>
      <c r="T164" s="134"/>
      <c r="U164" s="134"/>
      <c r="V164" s="134"/>
      <c r="W164" s="134"/>
      <c r="X164" s="206"/>
      <c r="Y164" s="206"/>
      <c r="Z164" s="206"/>
      <c r="AA164" s="205"/>
      <c r="AB164" s="199"/>
      <c r="AC164" s="45"/>
      <c r="AD164" s="11">
        <f t="shared" si="4"/>
        <v>0</v>
      </c>
      <c r="AE164" s="21"/>
      <c r="AF164" s="10">
        <f t="shared" si="5"/>
        <v>1</v>
      </c>
    </row>
    <row r="165" spans="2:32" s="7" customFormat="1" ht="11.5" x14ac:dyDescent="0.25">
      <c r="B165" s="226" t="s">
        <v>312</v>
      </c>
      <c r="C165" s="217" t="s">
        <v>697</v>
      </c>
      <c r="D165" s="250"/>
      <c r="E165" s="113"/>
      <c r="F165" s="113"/>
      <c r="G165" s="202"/>
      <c r="H165" s="202" t="s">
        <v>247</v>
      </c>
      <c r="I165" s="202" t="s">
        <v>247</v>
      </c>
      <c r="J165" s="202" t="s">
        <v>247</v>
      </c>
      <c r="K165" s="203" t="s">
        <v>247</v>
      </c>
      <c r="L165" s="324" t="s">
        <v>806</v>
      </c>
      <c r="M165" s="237" t="s">
        <v>339</v>
      </c>
      <c r="N165" s="95" t="s">
        <v>490</v>
      </c>
      <c r="O165" s="134"/>
      <c r="P165" s="134"/>
      <c r="Q165" s="134"/>
      <c r="R165" s="134"/>
      <c r="S165" s="134"/>
      <c r="T165" s="134"/>
      <c r="U165" s="134"/>
      <c r="V165" s="206"/>
      <c r="W165" s="134"/>
      <c r="X165" s="206"/>
      <c r="Y165" s="206"/>
      <c r="Z165" s="206"/>
      <c r="AA165" s="205"/>
      <c r="AB165" s="199"/>
      <c r="AC165" s="45"/>
      <c r="AD165" s="11">
        <f t="shared" si="4"/>
        <v>0</v>
      </c>
      <c r="AE165" s="21"/>
      <c r="AF165" s="10">
        <f t="shared" si="5"/>
        <v>1</v>
      </c>
    </row>
    <row r="166" spans="2:32" s="7" customFormat="1" ht="11.5" x14ac:dyDescent="0.25">
      <c r="B166" s="226" t="s">
        <v>312</v>
      </c>
      <c r="C166" s="217" t="s">
        <v>697</v>
      </c>
      <c r="D166" s="113" t="s">
        <v>313</v>
      </c>
      <c r="E166" s="186" t="s">
        <v>705</v>
      </c>
      <c r="F166" s="113"/>
      <c r="G166" s="202"/>
      <c r="H166" s="202" t="s">
        <v>247</v>
      </c>
      <c r="I166" s="202" t="s">
        <v>247</v>
      </c>
      <c r="J166" s="202" t="s">
        <v>247</v>
      </c>
      <c r="K166" s="203" t="s">
        <v>247</v>
      </c>
      <c r="L166" s="324" t="s">
        <v>808</v>
      </c>
      <c r="M166" s="237" t="s">
        <v>340</v>
      </c>
      <c r="N166" s="95" t="s">
        <v>491</v>
      </c>
      <c r="O166" s="134"/>
      <c r="P166" s="134"/>
      <c r="Q166" s="134"/>
      <c r="R166" s="134"/>
      <c r="S166" s="134"/>
      <c r="T166" s="134"/>
      <c r="U166" s="134"/>
      <c r="V166" s="206"/>
      <c r="W166" s="134"/>
      <c r="X166" s="206"/>
      <c r="Y166" s="206"/>
      <c r="Z166" s="206"/>
      <c r="AA166" s="205"/>
      <c r="AB166" s="199"/>
      <c r="AC166" s="45"/>
      <c r="AD166" s="11">
        <f t="shared" si="4"/>
        <v>0</v>
      </c>
      <c r="AE166" s="21"/>
      <c r="AF166" s="10">
        <f t="shared" si="5"/>
        <v>1</v>
      </c>
    </row>
    <row r="167" spans="2:32" s="7" customFormat="1" ht="11.5" x14ac:dyDescent="0.25">
      <c r="B167" s="226" t="s">
        <v>312</v>
      </c>
      <c r="C167" s="217" t="s">
        <v>697</v>
      </c>
      <c r="D167" s="113"/>
      <c r="E167" s="113"/>
      <c r="F167" s="113"/>
      <c r="G167" s="202"/>
      <c r="H167" s="202" t="s">
        <v>247</v>
      </c>
      <c r="I167" s="202" t="s">
        <v>247</v>
      </c>
      <c r="J167" s="202" t="s">
        <v>247</v>
      </c>
      <c r="K167" s="203" t="s">
        <v>247</v>
      </c>
      <c r="L167" s="324" t="s">
        <v>809</v>
      </c>
      <c r="M167" s="238" t="s">
        <v>745</v>
      </c>
      <c r="N167" s="95" t="s">
        <v>492</v>
      </c>
      <c r="O167" s="134"/>
      <c r="P167" s="134"/>
      <c r="Q167" s="134"/>
      <c r="R167" s="134"/>
      <c r="S167" s="134"/>
      <c r="T167" s="134"/>
      <c r="U167" s="134"/>
      <c r="V167" s="134"/>
      <c r="W167" s="206"/>
      <c r="X167" s="206"/>
      <c r="Y167" s="206"/>
      <c r="Z167" s="206"/>
      <c r="AA167" s="207"/>
      <c r="AB167" s="199"/>
      <c r="AC167" s="45"/>
      <c r="AD167" s="11">
        <f t="shared" si="4"/>
        <v>0</v>
      </c>
      <c r="AE167" s="21"/>
      <c r="AF167" s="10">
        <f t="shared" si="5"/>
        <v>1</v>
      </c>
    </row>
    <row r="168" spans="2:32" s="7" customFormat="1" ht="11.5" x14ac:dyDescent="0.25">
      <c r="B168" s="226" t="s">
        <v>312</v>
      </c>
      <c r="C168" s="217" t="s">
        <v>697</v>
      </c>
      <c r="D168" s="113"/>
      <c r="E168" s="113"/>
      <c r="F168" s="113"/>
      <c r="G168" s="202"/>
      <c r="H168" s="202" t="s">
        <v>247</v>
      </c>
      <c r="I168" s="202" t="s">
        <v>247</v>
      </c>
      <c r="J168" s="202" t="s">
        <v>247</v>
      </c>
      <c r="K168" s="203" t="s">
        <v>247</v>
      </c>
      <c r="L168" s="324" t="s">
        <v>810</v>
      </c>
      <c r="M168" s="238" t="s">
        <v>746</v>
      </c>
      <c r="N168" s="95" t="s">
        <v>572</v>
      </c>
      <c r="O168" s="134"/>
      <c r="P168" s="134"/>
      <c r="Q168" s="134"/>
      <c r="R168" s="134"/>
      <c r="S168" s="134"/>
      <c r="T168" s="134"/>
      <c r="U168" s="134"/>
      <c r="V168" s="134"/>
      <c r="W168" s="206"/>
      <c r="X168" s="206"/>
      <c r="Y168" s="206"/>
      <c r="Z168" s="206"/>
      <c r="AA168" s="207"/>
      <c r="AB168" s="199"/>
      <c r="AC168" s="45"/>
      <c r="AD168" s="11">
        <f t="shared" si="4"/>
        <v>0</v>
      </c>
      <c r="AE168" s="21"/>
      <c r="AF168" s="10">
        <f t="shared" si="5"/>
        <v>1</v>
      </c>
    </row>
    <row r="169" spans="2:32" s="7" customFormat="1" ht="12" x14ac:dyDescent="0.25">
      <c r="B169" s="226" t="s">
        <v>312</v>
      </c>
      <c r="C169" s="217" t="s">
        <v>697</v>
      </c>
      <c r="D169" s="113"/>
      <c r="E169" s="113"/>
      <c r="F169" s="113"/>
      <c r="G169" s="202"/>
      <c r="H169" s="202" t="s">
        <v>247</v>
      </c>
      <c r="I169" s="202" t="s">
        <v>247</v>
      </c>
      <c r="J169" s="202" t="s">
        <v>247</v>
      </c>
      <c r="K169" s="203" t="s">
        <v>247</v>
      </c>
      <c r="L169" s="324" t="s">
        <v>811</v>
      </c>
      <c r="M169" s="238" t="s">
        <v>747</v>
      </c>
      <c r="N169" s="95" t="s">
        <v>573</v>
      </c>
      <c r="O169" s="134"/>
      <c r="P169" s="134"/>
      <c r="Q169" s="134"/>
      <c r="R169" s="134"/>
      <c r="S169" s="134"/>
      <c r="T169" s="134"/>
      <c r="U169" s="134"/>
      <c r="V169" s="134"/>
      <c r="W169" s="206"/>
      <c r="X169" s="204"/>
      <c r="Y169" s="204"/>
      <c r="Z169" s="204"/>
      <c r="AA169" s="207"/>
      <c r="AB169" s="199"/>
      <c r="AC169" s="45"/>
      <c r="AD169" s="11">
        <f t="shared" si="4"/>
        <v>0</v>
      </c>
      <c r="AE169" s="21"/>
      <c r="AF169" s="10">
        <f t="shared" si="5"/>
        <v>1</v>
      </c>
    </row>
    <row r="170" spans="2:32" s="7" customFormat="1" ht="12" x14ac:dyDescent="0.25">
      <c r="B170" s="226" t="s">
        <v>312</v>
      </c>
      <c r="C170" s="217" t="s">
        <v>697</v>
      </c>
      <c r="D170" s="113"/>
      <c r="E170" s="113"/>
      <c r="F170" s="113"/>
      <c r="G170" s="202"/>
      <c r="H170" s="202" t="s">
        <v>247</v>
      </c>
      <c r="I170" s="202" t="s">
        <v>247</v>
      </c>
      <c r="J170" s="202" t="s">
        <v>247</v>
      </c>
      <c r="K170" s="203" t="s">
        <v>247</v>
      </c>
      <c r="L170" s="324" t="s">
        <v>812</v>
      </c>
      <c r="M170" s="238" t="s">
        <v>748</v>
      </c>
      <c r="N170" s="95" t="s">
        <v>604</v>
      </c>
      <c r="O170" s="134"/>
      <c r="P170" s="134"/>
      <c r="Q170" s="134"/>
      <c r="R170" s="134"/>
      <c r="S170" s="134"/>
      <c r="T170" s="134"/>
      <c r="U170" s="134"/>
      <c r="V170" s="134"/>
      <c r="W170" s="206"/>
      <c r="X170" s="204"/>
      <c r="Y170" s="204"/>
      <c r="Z170" s="204"/>
      <c r="AA170" s="209"/>
      <c r="AB170" s="199"/>
      <c r="AC170" s="45"/>
      <c r="AD170" s="11">
        <f t="shared" si="4"/>
        <v>0</v>
      </c>
      <c r="AE170" s="21"/>
      <c r="AF170" s="10">
        <f t="shared" si="5"/>
        <v>1</v>
      </c>
    </row>
    <row r="171" spans="2:32" s="7" customFormat="1" ht="11.5" x14ac:dyDescent="0.25">
      <c r="B171" s="226" t="s">
        <v>312</v>
      </c>
      <c r="C171" s="217" t="s">
        <v>697</v>
      </c>
      <c r="D171" s="113" t="s">
        <v>873</v>
      </c>
      <c r="E171" s="186" t="s">
        <v>616</v>
      </c>
      <c r="F171" s="186" t="s">
        <v>616</v>
      </c>
      <c r="G171" s="202" t="s">
        <v>247</v>
      </c>
      <c r="H171" s="202" t="s">
        <v>247</v>
      </c>
      <c r="I171" s="202" t="s">
        <v>247</v>
      </c>
      <c r="J171" s="202" t="s">
        <v>247</v>
      </c>
      <c r="K171" s="203" t="s">
        <v>247</v>
      </c>
      <c r="L171" s="324" t="s">
        <v>813</v>
      </c>
      <c r="M171" s="238" t="s">
        <v>341</v>
      </c>
      <c r="N171" s="95" t="s">
        <v>494</v>
      </c>
      <c r="O171" s="134"/>
      <c r="P171" s="134"/>
      <c r="Q171" s="134"/>
      <c r="R171" s="134"/>
      <c r="S171" s="134"/>
      <c r="T171" s="134"/>
      <c r="U171" s="134"/>
      <c r="V171" s="134"/>
      <c r="W171" s="134"/>
      <c r="X171" s="134"/>
      <c r="Y171" s="134"/>
      <c r="Z171" s="134"/>
      <c r="AA171" s="356" t="s">
        <v>917</v>
      </c>
      <c r="AB171" s="191" t="s">
        <v>795</v>
      </c>
      <c r="AC171" s="45"/>
      <c r="AD171" s="11">
        <f t="shared" si="4"/>
        <v>1</v>
      </c>
      <c r="AE171" s="21" t="s">
        <v>893</v>
      </c>
      <c r="AF171" s="10">
        <f t="shared" si="5"/>
        <v>1</v>
      </c>
    </row>
    <row r="172" spans="2:32" s="7" customFormat="1" ht="11.5" x14ac:dyDescent="0.25">
      <c r="B172" s="226" t="s">
        <v>312</v>
      </c>
      <c r="C172" s="217" t="s">
        <v>697</v>
      </c>
      <c r="D172" s="113" t="s">
        <v>873</v>
      </c>
      <c r="E172" s="186" t="s">
        <v>616</v>
      </c>
      <c r="F172" s="186" t="s">
        <v>616</v>
      </c>
      <c r="G172" s="202" t="s">
        <v>247</v>
      </c>
      <c r="H172" s="202" t="s">
        <v>247</v>
      </c>
      <c r="I172" s="202" t="s">
        <v>247</v>
      </c>
      <c r="J172" s="202" t="s">
        <v>247</v>
      </c>
      <c r="K172" s="203" t="s">
        <v>247</v>
      </c>
      <c r="L172" s="324" t="s">
        <v>814</v>
      </c>
      <c r="M172" s="238" t="s">
        <v>342</v>
      </c>
      <c r="N172" s="95" t="s">
        <v>495</v>
      </c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4"/>
      <c r="Z172" s="134"/>
      <c r="AA172" s="356" t="s">
        <v>918</v>
      </c>
      <c r="AB172" s="191" t="s">
        <v>795</v>
      </c>
      <c r="AC172" s="45"/>
      <c r="AD172" s="11">
        <f t="shared" si="4"/>
        <v>1</v>
      </c>
      <c r="AE172" s="21" t="s">
        <v>893</v>
      </c>
      <c r="AF172" s="10">
        <f t="shared" si="5"/>
        <v>1</v>
      </c>
    </row>
    <row r="173" spans="2:32" s="7" customFormat="1" ht="11.5" x14ac:dyDescent="0.25">
      <c r="B173" s="226" t="s">
        <v>312</v>
      </c>
      <c r="C173" s="217" t="s">
        <v>697</v>
      </c>
      <c r="D173" s="113" t="s">
        <v>873</v>
      </c>
      <c r="E173" s="186" t="s">
        <v>616</v>
      </c>
      <c r="F173" s="186" t="s">
        <v>616</v>
      </c>
      <c r="G173" s="202" t="s">
        <v>247</v>
      </c>
      <c r="H173" s="202" t="s">
        <v>247</v>
      </c>
      <c r="I173" s="202" t="s">
        <v>247</v>
      </c>
      <c r="J173" s="202" t="s">
        <v>247</v>
      </c>
      <c r="K173" s="203" t="s">
        <v>247</v>
      </c>
      <c r="L173" s="324" t="s">
        <v>815</v>
      </c>
      <c r="M173" s="238" t="s">
        <v>749</v>
      </c>
      <c r="N173" s="95" t="s">
        <v>493</v>
      </c>
      <c r="O173" s="95" t="s">
        <v>574</v>
      </c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  <c r="AA173" s="356" t="s">
        <v>919</v>
      </c>
      <c r="AB173" s="191" t="s">
        <v>795</v>
      </c>
      <c r="AC173" s="45"/>
      <c r="AD173" s="11">
        <f t="shared" si="4"/>
        <v>1</v>
      </c>
      <c r="AE173" s="21" t="s">
        <v>893</v>
      </c>
      <c r="AF173" s="10">
        <f t="shared" si="5"/>
        <v>1</v>
      </c>
    </row>
    <row r="174" spans="2:32" s="7" customFormat="1" ht="11.5" x14ac:dyDescent="0.25">
      <c r="B174" s="226" t="s">
        <v>312</v>
      </c>
      <c r="C174" s="217" t="s">
        <v>697</v>
      </c>
      <c r="D174" s="113" t="s">
        <v>873</v>
      </c>
      <c r="E174" s="186" t="s">
        <v>616</v>
      </c>
      <c r="F174" s="186" t="s">
        <v>616</v>
      </c>
      <c r="G174" s="202" t="s">
        <v>247</v>
      </c>
      <c r="H174" s="202" t="s">
        <v>247</v>
      </c>
      <c r="I174" s="202" t="s">
        <v>247</v>
      </c>
      <c r="J174" s="202" t="s">
        <v>247</v>
      </c>
      <c r="K174" s="203" t="s">
        <v>247</v>
      </c>
      <c r="L174" s="324" t="s">
        <v>816</v>
      </c>
      <c r="M174" s="238" t="s">
        <v>750</v>
      </c>
      <c r="N174" s="95" t="s">
        <v>563</v>
      </c>
      <c r="O174" s="95" t="s">
        <v>575</v>
      </c>
      <c r="P174" s="134"/>
      <c r="Q174" s="134"/>
      <c r="R174" s="134"/>
      <c r="S174" s="134"/>
      <c r="T174" s="134"/>
      <c r="U174" s="134"/>
      <c r="V174" s="134"/>
      <c r="W174" s="134"/>
      <c r="X174" s="134"/>
      <c r="Y174" s="134"/>
      <c r="Z174" s="134"/>
      <c r="AA174" s="356" t="s">
        <v>920</v>
      </c>
      <c r="AB174" s="191" t="s">
        <v>795</v>
      </c>
      <c r="AC174" s="357"/>
      <c r="AD174" s="11">
        <f t="shared" si="4"/>
        <v>1</v>
      </c>
      <c r="AE174" s="21" t="s">
        <v>893</v>
      </c>
      <c r="AF174" s="10">
        <f t="shared" si="5"/>
        <v>1</v>
      </c>
    </row>
    <row r="175" spans="2:32" s="7" customFormat="1" ht="11.5" x14ac:dyDescent="0.25">
      <c r="B175" s="226" t="s">
        <v>312</v>
      </c>
      <c r="C175" s="217" t="s">
        <v>697</v>
      </c>
      <c r="D175" s="113" t="s">
        <v>873</v>
      </c>
      <c r="E175" s="186" t="s">
        <v>616</v>
      </c>
      <c r="F175" s="186" t="s">
        <v>616</v>
      </c>
      <c r="G175" s="202" t="s">
        <v>247</v>
      </c>
      <c r="H175" s="202" t="s">
        <v>247</v>
      </c>
      <c r="I175" s="202" t="s">
        <v>247</v>
      </c>
      <c r="J175" s="202" t="s">
        <v>247</v>
      </c>
      <c r="K175" s="203" t="s">
        <v>247</v>
      </c>
      <c r="L175" s="324" t="s">
        <v>817</v>
      </c>
      <c r="M175" s="238" t="s">
        <v>751</v>
      </c>
      <c r="N175" s="95" t="s">
        <v>564</v>
      </c>
      <c r="O175" s="95" t="s">
        <v>578</v>
      </c>
      <c r="P175" s="134"/>
      <c r="Q175" s="134"/>
      <c r="R175" s="134"/>
      <c r="S175" s="134"/>
      <c r="T175" s="134"/>
      <c r="U175" s="134"/>
      <c r="V175" s="134"/>
      <c r="W175" s="134"/>
      <c r="X175" s="134"/>
      <c r="Y175" s="134"/>
      <c r="Z175" s="134"/>
      <c r="AA175" s="356" t="s">
        <v>921</v>
      </c>
      <c r="AB175" s="191" t="s">
        <v>795</v>
      </c>
      <c r="AC175" s="357"/>
      <c r="AD175" s="11">
        <f t="shared" si="4"/>
        <v>1</v>
      </c>
      <c r="AE175" s="21" t="s">
        <v>893</v>
      </c>
      <c r="AF175" s="10">
        <f t="shared" si="5"/>
        <v>1</v>
      </c>
    </row>
    <row r="176" spans="2:32" s="7" customFormat="1" ht="11.5" x14ac:dyDescent="0.25">
      <c r="B176" s="226" t="s">
        <v>312</v>
      </c>
      <c r="C176" s="217" t="s">
        <v>697</v>
      </c>
      <c r="D176" s="113" t="s">
        <v>873</v>
      </c>
      <c r="E176" s="186" t="s">
        <v>616</v>
      </c>
      <c r="F176" s="186" t="s">
        <v>616</v>
      </c>
      <c r="G176" s="202" t="s">
        <v>247</v>
      </c>
      <c r="H176" s="202" t="s">
        <v>247</v>
      </c>
      <c r="I176" s="202" t="s">
        <v>247</v>
      </c>
      <c r="J176" s="202" t="s">
        <v>247</v>
      </c>
      <c r="K176" s="203" t="s">
        <v>247</v>
      </c>
      <c r="L176" s="324" t="s">
        <v>818</v>
      </c>
      <c r="M176" s="238" t="s">
        <v>752</v>
      </c>
      <c r="N176" s="95" t="s">
        <v>576</v>
      </c>
      <c r="O176" s="134"/>
      <c r="P176" s="134"/>
      <c r="Q176" s="134"/>
      <c r="R176" s="134"/>
      <c r="S176" s="134"/>
      <c r="T176" s="134"/>
      <c r="U176" s="134"/>
      <c r="V176" s="134"/>
      <c r="W176" s="134"/>
      <c r="X176" s="134"/>
      <c r="Y176" s="134"/>
      <c r="Z176" s="134"/>
      <c r="AA176" s="205"/>
      <c r="AB176" s="191" t="s">
        <v>795</v>
      </c>
      <c r="AC176" s="357"/>
      <c r="AD176" s="11">
        <f t="shared" si="4"/>
        <v>1</v>
      </c>
      <c r="AE176" s="21" t="s">
        <v>893</v>
      </c>
      <c r="AF176" s="10">
        <f t="shared" si="5"/>
        <v>1</v>
      </c>
    </row>
    <row r="177" spans="2:32" s="7" customFormat="1" ht="11.5" x14ac:dyDescent="0.25">
      <c r="B177" s="226" t="s">
        <v>312</v>
      </c>
      <c r="C177" s="217" t="s">
        <v>697</v>
      </c>
      <c r="D177" s="113"/>
      <c r="E177" s="113"/>
      <c r="F177" s="113"/>
      <c r="G177" s="202"/>
      <c r="H177" s="202" t="s">
        <v>247</v>
      </c>
      <c r="I177" s="202" t="s">
        <v>247</v>
      </c>
      <c r="J177" s="202" t="s">
        <v>247</v>
      </c>
      <c r="K177" s="203" t="s">
        <v>247</v>
      </c>
      <c r="L177" s="324" t="s">
        <v>819</v>
      </c>
      <c r="M177" s="238" t="s">
        <v>343</v>
      </c>
      <c r="N177" s="95" t="s">
        <v>577</v>
      </c>
      <c r="O177" s="134"/>
      <c r="P177" s="134"/>
      <c r="Q177" s="238" t="s">
        <v>475</v>
      </c>
      <c r="R177" s="134"/>
      <c r="S177" s="134"/>
      <c r="T177" s="134"/>
      <c r="U177" s="134"/>
      <c r="V177" s="134"/>
      <c r="W177" s="134"/>
      <c r="X177" s="134"/>
      <c r="Y177" s="134"/>
      <c r="Z177" s="134"/>
      <c r="AA177" s="205"/>
      <c r="AB177" s="199"/>
      <c r="AC177" s="357"/>
      <c r="AD177" s="11">
        <f t="shared" si="4"/>
        <v>0</v>
      </c>
      <c r="AE177" s="21"/>
      <c r="AF177" s="10">
        <f t="shared" si="5"/>
        <v>1</v>
      </c>
    </row>
    <row r="178" spans="2:32" s="7" customFormat="1" ht="11.5" x14ac:dyDescent="0.25">
      <c r="B178" s="226" t="s">
        <v>312</v>
      </c>
      <c r="C178" s="217" t="s">
        <v>697</v>
      </c>
      <c r="D178" s="113"/>
      <c r="E178" s="113"/>
      <c r="F178" s="113"/>
      <c r="G178" s="202"/>
      <c r="H178" s="208"/>
      <c r="I178" s="208"/>
      <c r="J178" s="202"/>
      <c r="K178" s="203" t="s">
        <v>247</v>
      </c>
      <c r="L178" s="324" t="s">
        <v>820</v>
      </c>
      <c r="M178" s="238" t="s">
        <v>344</v>
      </c>
      <c r="N178" s="95" t="s">
        <v>569</v>
      </c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  <c r="AA178" s="205"/>
      <c r="AB178" s="199"/>
      <c r="AC178" s="357"/>
      <c r="AD178" s="11">
        <f t="shared" si="4"/>
        <v>0</v>
      </c>
      <c r="AE178" s="21"/>
      <c r="AF178" s="10">
        <f t="shared" si="5"/>
        <v>0</v>
      </c>
    </row>
    <row r="179" spans="2:32" s="7" customFormat="1" ht="11.5" x14ac:dyDescent="0.25">
      <c r="B179" s="226" t="s">
        <v>312</v>
      </c>
      <c r="C179" s="217" t="s">
        <v>697</v>
      </c>
      <c r="D179" s="113"/>
      <c r="E179" s="113"/>
      <c r="F179" s="113"/>
      <c r="G179" s="202"/>
      <c r="H179" s="202" t="s">
        <v>247</v>
      </c>
      <c r="I179" s="202" t="s">
        <v>247</v>
      </c>
      <c r="J179" s="202" t="s">
        <v>247</v>
      </c>
      <c r="K179" s="203" t="s">
        <v>247</v>
      </c>
      <c r="L179" s="324" t="s">
        <v>821</v>
      </c>
      <c r="M179" s="238" t="s">
        <v>345</v>
      </c>
      <c r="N179" s="95" t="s">
        <v>570</v>
      </c>
      <c r="O179" s="95" t="s">
        <v>579</v>
      </c>
      <c r="P179" s="134"/>
      <c r="Q179" s="134"/>
      <c r="R179" s="134"/>
      <c r="S179" s="134"/>
      <c r="T179" s="134"/>
      <c r="U179" s="134"/>
      <c r="V179" s="134"/>
      <c r="W179" s="134"/>
      <c r="X179" s="134"/>
      <c r="Y179" s="134"/>
      <c r="Z179" s="134"/>
      <c r="AA179" s="205"/>
      <c r="AB179" s="199"/>
      <c r="AC179" s="357"/>
      <c r="AD179" s="11">
        <f t="shared" si="4"/>
        <v>0</v>
      </c>
      <c r="AE179" s="21"/>
      <c r="AF179" s="10">
        <f t="shared" si="5"/>
        <v>1</v>
      </c>
    </row>
    <row r="180" spans="2:32" s="7" customFormat="1" ht="11.5" x14ac:dyDescent="0.25">
      <c r="B180" s="358"/>
      <c r="C180" s="286"/>
      <c r="D180" s="113"/>
      <c r="E180" s="113"/>
      <c r="F180" s="113"/>
      <c r="G180" s="202"/>
      <c r="H180" s="202"/>
      <c r="I180" s="202"/>
      <c r="J180" s="202"/>
      <c r="K180" s="360"/>
      <c r="L180" s="324"/>
      <c r="M180" s="134"/>
      <c r="N180" s="134"/>
      <c r="O180" s="134"/>
      <c r="P180" s="134"/>
      <c r="Q180" s="134"/>
      <c r="R180" s="134"/>
      <c r="S180" s="134"/>
      <c r="T180" s="134"/>
      <c r="U180" s="134"/>
      <c r="V180" s="134"/>
      <c r="W180" s="134"/>
      <c r="X180" s="134"/>
      <c r="Y180" s="134"/>
      <c r="Z180" s="134"/>
      <c r="AA180" s="205"/>
      <c r="AB180" s="199"/>
      <c r="AC180" s="357"/>
      <c r="AD180" s="359">
        <f t="shared" si="4"/>
        <v>0</v>
      </c>
      <c r="AE180" s="21"/>
      <c r="AF180" s="10">
        <f t="shared" si="5"/>
        <v>0</v>
      </c>
    </row>
    <row r="181" spans="2:32" s="7" customFormat="1" ht="11.5" x14ac:dyDescent="0.25">
      <c r="B181" s="358"/>
      <c r="C181" s="286"/>
      <c r="D181" s="113"/>
      <c r="E181" s="113"/>
      <c r="F181" s="113"/>
      <c r="G181" s="202"/>
      <c r="H181" s="202"/>
      <c r="I181" s="202"/>
      <c r="J181" s="202"/>
      <c r="K181" s="203"/>
      <c r="L181" s="324"/>
      <c r="M181" s="134"/>
      <c r="N181" s="134"/>
      <c r="O181" s="134"/>
      <c r="P181" s="134"/>
      <c r="Q181" s="134"/>
      <c r="R181" s="134"/>
      <c r="S181" s="134"/>
      <c r="T181" s="134"/>
      <c r="U181" s="134"/>
      <c r="V181" s="134"/>
      <c r="W181" s="134"/>
      <c r="X181" s="134"/>
      <c r="Y181" s="134"/>
      <c r="Z181" s="134"/>
      <c r="AA181" s="205"/>
      <c r="AB181" s="199"/>
      <c r="AC181" s="357"/>
      <c r="AD181" s="11">
        <f t="shared" si="4"/>
        <v>0</v>
      </c>
      <c r="AE181" s="21"/>
      <c r="AF181" s="10">
        <f t="shared" si="5"/>
        <v>0</v>
      </c>
    </row>
    <row r="182" spans="2:32" s="7" customFormat="1" ht="11.5" x14ac:dyDescent="0.25">
      <c r="B182" s="228" t="s">
        <v>759</v>
      </c>
      <c r="C182" s="217" t="s">
        <v>697</v>
      </c>
      <c r="D182" s="113" t="s">
        <v>874</v>
      </c>
      <c r="E182" s="186" t="s">
        <v>615</v>
      </c>
      <c r="F182" s="186" t="s">
        <v>615</v>
      </c>
      <c r="G182" s="202" t="s">
        <v>247</v>
      </c>
      <c r="H182" s="202" t="s">
        <v>247</v>
      </c>
      <c r="I182" s="202" t="s">
        <v>247</v>
      </c>
      <c r="J182" s="202" t="s">
        <v>247</v>
      </c>
      <c r="K182" s="203" t="s">
        <v>247</v>
      </c>
      <c r="L182" s="324" t="s">
        <v>254</v>
      </c>
      <c r="M182" s="95" t="s">
        <v>533</v>
      </c>
      <c r="N182" s="102" t="s">
        <v>416</v>
      </c>
      <c r="O182" s="134"/>
      <c r="P182" s="134"/>
      <c r="Q182" s="239" t="s">
        <v>623</v>
      </c>
      <c r="R182" s="134"/>
      <c r="S182" s="134"/>
      <c r="T182" s="134"/>
      <c r="U182" s="134"/>
      <c r="V182" s="134"/>
      <c r="W182" s="134"/>
      <c r="X182" s="134"/>
      <c r="Y182" s="134"/>
      <c r="Z182" s="134"/>
      <c r="AA182" s="205"/>
      <c r="AB182" s="199"/>
      <c r="AC182" s="54"/>
      <c r="AD182" s="11">
        <f t="shared" si="4"/>
        <v>1</v>
      </c>
      <c r="AE182" s="21" t="s">
        <v>893</v>
      </c>
      <c r="AF182" s="10">
        <f t="shared" si="5"/>
        <v>1</v>
      </c>
    </row>
    <row r="183" spans="2:32" s="7" customFormat="1" ht="11.5" x14ac:dyDescent="0.25">
      <c r="B183" s="228" t="s">
        <v>759</v>
      </c>
      <c r="C183" s="217" t="s">
        <v>697</v>
      </c>
      <c r="D183" s="113" t="s">
        <v>875</v>
      </c>
      <c r="E183" s="186" t="s">
        <v>615</v>
      </c>
      <c r="F183" s="186" t="s">
        <v>615</v>
      </c>
      <c r="G183" s="202" t="s">
        <v>247</v>
      </c>
      <c r="H183" s="202" t="s">
        <v>247</v>
      </c>
      <c r="I183" s="202" t="s">
        <v>247</v>
      </c>
      <c r="J183" s="202" t="s">
        <v>247</v>
      </c>
      <c r="K183" s="203" t="s">
        <v>247</v>
      </c>
      <c r="L183" s="324" t="s">
        <v>255</v>
      </c>
      <c r="M183" s="95" t="s">
        <v>534</v>
      </c>
      <c r="N183" s="102" t="s">
        <v>415</v>
      </c>
      <c r="O183" s="134"/>
      <c r="P183" s="134"/>
      <c r="Q183" s="239" t="s">
        <v>624</v>
      </c>
      <c r="R183" s="134"/>
      <c r="S183" s="134"/>
      <c r="T183" s="134"/>
      <c r="U183" s="134"/>
      <c r="V183" s="134"/>
      <c r="W183" s="134"/>
      <c r="X183" s="134"/>
      <c r="Y183" s="134"/>
      <c r="Z183" s="134"/>
      <c r="AA183" s="205"/>
      <c r="AB183" s="199"/>
      <c r="AC183" s="54"/>
      <c r="AD183" s="11">
        <f t="shared" si="4"/>
        <v>1</v>
      </c>
      <c r="AE183" s="21" t="s">
        <v>893</v>
      </c>
      <c r="AF183" s="10">
        <f t="shared" si="5"/>
        <v>1</v>
      </c>
    </row>
    <row r="184" spans="2:32" s="7" customFormat="1" ht="11.5" x14ac:dyDescent="0.25">
      <c r="B184" s="228" t="s">
        <v>759</v>
      </c>
      <c r="C184" s="217" t="s">
        <v>697</v>
      </c>
      <c r="D184" s="113" t="s">
        <v>876</v>
      </c>
      <c r="E184" s="186" t="s">
        <v>615</v>
      </c>
      <c r="F184" s="186" t="s">
        <v>689</v>
      </c>
      <c r="G184" s="202" t="s">
        <v>247</v>
      </c>
      <c r="H184" s="202" t="s">
        <v>247</v>
      </c>
      <c r="I184" s="202" t="s">
        <v>247</v>
      </c>
      <c r="J184" s="202" t="s">
        <v>247</v>
      </c>
      <c r="K184" s="203" t="s">
        <v>247</v>
      </c>
      <c r="L184" s="324" t="s">
        <v>256</v>
      </c>
      <c r="M184" s="95" t="s">
        <v>530</v>
      </c>
      <c r="N184" s="102" t="s">
        <v>422</v>
      </c>
      <c r="O184" s="134"/>
      <c r="P184" s="134"/>
      <c r="Q184" s="239" t="s">
        <v>625</v>
      </c>
      <c r="R184" s="134"/>
      <c r="S184" s="134"/>
      <c r="T184" s="134"/>
      <c r="U184" s="134"/>
      <c r="V184" s="134"/>
      <c r="W184" s="134"/>
      <c r="X184" s="134"/>
      <c r="Y184" s="134"/>
      <c r="Z184" s="134"/>
      <c r="AA184" s="205"/>
      <c r="AB184" s="199"/>
      <c r="AC184" s="54"/>
      <c r="AD184" s="11">
        <f t="shared" si="4"/>
        <v>1</v>
      </c>
      <c r="AE184" s="21" t="s">
        <v>893</v>
      </c>
      <c r="AF184" s="10">
        <f t="shared" si="5"/>
        <v>1</v>
      </c>
    </row>
    <row r="185" spans="2:32" s="7" customFormat="1" ht="11.5" x14ac:dyDescent="0.25">
      <c r="B185" s="228" t="s">
        <v>759</v>
      </c>
      <c r="C185" s="217" t="s">
        <v>697</v>
      </c>
      <c r="D185" s="113" t="s">
        <v>793</v>
      </c>
      <c r="E185" s="186" t="s">
        <v>615</v>
      </c>
      <c r="F185" s="186" t="s">
        <v>689</v>
      </c>
      <c r="G185" s="202" t="s">
        <v>247</v>
      </c>
      <c r="H185" s="202" t="s">
        <v>247</v>
      </c>
      <c r="I185" s="202" t="s">
        <v>247</v>
      </c>
      <c r="J185" s="202" t="s">
        <v>247</v>
      </c>
      <c r="K185" s="203" t="s">
        <v>247</v>
      </c>
      <c r="L185" s="324" t="s">
        <v>257</v>
      </c>
      <c r="M185" s="95" t="s">
        <v>531</v>
      </c>
      <c r="N185" s="102" t="s">
        <v>417</v>
      </c>
      <c r="O185" s="102" t="s">
        <v>307</v>
      </c>
      <c r="P185" s="134"/>
      <c r="Q185" s="239" t="s">
        <v>892</v>
      </c>
      <c r="R185" s="134"/>
      <c r="S185" s="134"/>
      <c r="T185" s="134"/>
      <c r="U185" s="134"/>
      <c r="V185" s="134"/>
      <c r="W185" s="134"/>
      <c r="X185" s="134"/>
      <c r="Y185" s="134"/>
      <c r="Z185" s="134"/>
      <c r="AA185" s="205"/>
      <c r="AB185" s="199"/>
      <c r="AC185" s="54"/>
      <c r="AD185" s="11">
        <f t="shared" si="4"/>
        <v>1</v>
      </c>
      <c r="AE185" s="21" t="s">
        <v>893</v>
      </c>
      <c r="AF185" s="10">
        <f t="shared" si="5"/>
        <v>1</v>
      </c>
    </row>
    <row r="186" spans="2:32" s="7" customFormat="1" ht="11.5" x14ac:dyDescent="0.25">
      <c r="B186" s="228" t="s">
        <v>759</v>
      </c>
      <c r="C186" s="217" t="s">
        <v>697</v>
      </c>
      <c r="D186" s="113" t="s">
        <v>877</v>
      </c>
      <c r="E186" s="113" t="s">
        <v>849</v>
      </c>
      <c r="F186" s="186" t="s">
        <v>849</v>
      </c>
      <c r="G186" s="202" t="s">
        <v>247</v>
      </c>
      <c r="H186" s="202" t="s">
        <v>247</v>
      </c>
      <c r="I186" s="202" t="s">
        <v>247</v>
      </c>
      <c r="J186" s="202" t="s">
        <v>247</v>
      </c>
      <c r="K186" s="203" t="s">
        <v>247</v>
      </c>
      <c r="L186" s="324" t="s">
        <v>258</v>
      </c>
      <c r="M186" s="95" t="s">
        <v>532</v>
      </c>
      <c r="N186" s="102" t="s">
        <v>423</v>
      </c>
      <c r="O186" s="160" t="s">
        <v>198</v>
      </c>
      <c r="P186" s="134"/>
      <c r="Q186" s="239" t="s">
        <v>725</v>
      </c>
      <c r="R186" s="134"/>
      <c r="S186" s="134"/>
      <c r="T186" s="134"/>
      <c r="U186" s="134"/>
      <c r="V186" s="134"/>
      <c r="W186" s="134"/>
      <c r="X186" s="134"/>
      <c r="Y186" s="134"/>
      <c r="Z186" s="134"/>
      <c r="AA186" s="205"/>
      <c r="AB186" s="199"/>
      <c r="AC186" s="54"/>
      <c r="AD186" s="11">
        <f t="shared" si="4"/>
        <v>1</v>
      </c>
      <c r="AE186" s="21" t="s">
        <v>893</v>
      </c>
      <c r="AF186" s="10">
        <f t="shared" si="5"/>
        <v>1</v>
      </c>
    </row>
    <row r="187" spans="2:32" s="7" customFormat="1" ht="11.5" x14ac:dyDescent="0.25">
      <c r="B187" s="228" t="s">
        <v>759</v>
      </c>
      <c r="C187" s="217" t="s">
        <v>697</v>
      </c>
      <c r="D187" s="113" t="s">
        <v>877</v>
      </c>
      <c r="E187" s="113" t="s">
        <v>849</v>
      </c>
      <c r="F187" s="113"/>
      <c r="G187" s="202"/>
      <c r="H187" s="202" t="s">
        <v>247</v>
      </c>
      <c r="I187" s="202" t="s">
        <v>247</v>
      </c>
      <c r="J187" s="202" t="s">
        <v>247</v>
      </c>
      <c r="K187" s="203" t="s">
        <v>247</v>
      </c>
      <c r="L187" s="324" t="s">
        <v>259</v>
      </c>
      <c r="M187" s="95" t="s">
        <v>528</v>
      </c>
      <c r="N187" s="102" t="s">
        <v>424</v>
      </c>
      <c r="O187" s="102" t="s">
        <v>416</v>
      </c>
      <c r="P187" s="134"/>
      <c r="Q187" s="134"/>
      <c r="R187" s="134"/>
      <c r="S187" s="134"/>
      <c r="T187" s="134"/>
      <c r="U187" s="134"/>
      <c r="V187" s="134"/>
      <c r="W187" s="134"/>
      <c r="X187" s="134"/>
      <c r="Y187" s="134"/>
      <c r="Z187" s="134"/>
      <c r="AA187" s="205"/>
      <c r="AB187" s="199"/>
      <c r="AC187" s="54"/>
      <c r="AD187" s="11">
        <f t="shared" si="4"/>
        <v>0</v>
      </c>
      <c r="AE187" s="21"/>
      <c r="AF187" s="10">
        <f t="shared" si="5"/>
        <v>1</v>
      </c>
    </row>
    <row r="188" spans="2:32" s="7" customFormat="1" ht="11.5" x14ac:dyDescent="0.25">
      <c r="B188" s="228" t="s">
        <v>759</v>
      </c>
      <c r="C188" s="217" t="s">
        <v>697</v>
      </c>
      <c r="D188" s="113" t="s">
        <v>877</v>
      </c>
      <c r="E188" s="113" t="s">
        <v>849</v>
      </c>
      <c r="F188" s="113"/>
      <c r="G188" s="202"/>
      <c r="H188" s="202" t="s">
        <v>247</v>
      </c>
      <c r="I188" s="202" t="s">
        <v>247</v>
      </c>
      <c r="J188" s="202" t="s">
        <v>247</v>
      </c>
      <c r="K188" s="203" t="s">
        <v>247</v>
      </c>
      <c r="L188" s="324" t="s">
        <v>260</v>
      </c>
      <c r="M188" s="95" t="s">
        <v>529</v>
      </c>
      <c r="N188" s="102" t="s">
        <v>425</v>
      </c>
      <c r="O188" s="134"/>
      <c r="P188" s="104" t="s">
        <v>438</v>
      </c>
      <c r="Q188" s="134"/>
      <c r="R188" s="134"/>
      <c r="S188" s="134"/>
      <c r="T188" s="134"/>
      <c r="U188" s="134"/>
      <c r="V188" s="134"/>
      <c r="W188" s="134"/>
      <c r="X188" s="134"/>
      <c r="Y188" s="134"/>
      <c r="Z188" s="134"/>
      <c r="AA188" s="205"/>
      <c r="AB188" s="199"/>
      <c r="AC188" s="54"/>
      <c r="AD188" s="11">
        <f t="shared" si="4"/>
        <v>0</v>
      </c>
      <c r="AE188" s="21"/>
      <c r="AF188" s="10">
        <f t="shared" si="5"/>
        <v>1</v>
      </c>
    </row>
    <row r="189" spans="2:32" s="7" customFormat="1" ht="11.5" x14ac:dyDescent="0.25">
      <c r="B189" s="228" t="s">
        <v>759</v>
      </c>
      <c r="C189" s="217" t="s">
        <v>697</v>
      </c>
      <c r="D189" s="113" t="s">
        <v>878</v>
      </c>
      <c r="E189" s="186" t="s">
        <v>620</v>
      </c>
      <c r="F189" s="186" t="s">
        <v>620</v>
      </c>
      <c r="G189" s="202" t="s">
        <v>247</v>
      </c>
      <c r="H189" s="202" t="s">
        <v>247</v>
      </c>
      <c r="I189" s="202" t="s">
        <v>247</v>
      </c>
      <c r="J189" s="202" t="s">
        <v>247</v>
      </c>
      <c r="K189" s="203" t="s">
        <v>247</v>
      </c>
      <c r="L189" s="324" t="s">
        <v>261</v>
      </c>
      <c r="M189" s="95" t="s">
        <v>535</v>
      </c>
      <c r="N189" s="102" t="s">
        <v>426</v>
      </c>
      <c r="O189" s="134"/>
      <c r="P189" s="134"/>
      <c r="Q189" s="134"/>
      <c r="R189" s="134"/>
      <c r="S189" s="134"/>
      <c r="T189" s="134"/>
      <c r="U189" s="134"/>
      <c r="V189" s="134"/>
      <c r="W189" s="134"/>
      <c r="X189" s="134"/>
      <c r="Y189" s="134"/>
      <c r="Z189" s="134"/>
      <c r="AA189" s="356" t="s">
        <v>922</v>
      </c>
      <c r="AB189" s="199"/>
      <c r="AC189" s="54"/>
      <c r="AD189" s="11">
        <f t="shared" si="4"/>
        <v>1</v>
      </c>
      <c r="AE189" s="21" t="s">
        <v>893</v>
      </c>
      <c r="AF189" s="10">
        <f t="shared" si="5"/>
        <v>1</v>
      </c>
    </row>
    <row r="190" spans="2:32" s="7" customFormat="1" ht="11.5" x14ac:dyDescent="0.25">
      <c r="B190" s="228" t="s">
        <v>759</v>
      </c>
      <c r="C190" s="217" t="s">
        <v>697</v>
      </c>
      <c r="D190" s="113" t="s">
        <v>878</v>
      </c>
      <c r="E190" s="186" t="s">
        <v>620</v>
      </c>
      <c r="F190" s="186" t="s">
        <v>620</v>
      </c>
      <c r="G190" s="202" t="s">
        <v>247</v>
      </c>
      <c r="H190" s="202" t="s">
        <v>247</v>
      </c>
      <c r="I190" s="202" t="s">
        <v>247</v>
      </c>
      <c r="J190" s="202" t="s">
        <v>247</v>
      </c>
      <c r="K190" s="203" t="s">
        <v>247</v>
      </c>
      <c r="L190" s="324" t="s">
        <v>262</v>
      </c>
      <c r="M190" s="95" t="s">
        <v>536</v>
      </c>
      <c r="N190" s="102" t="s">
        <v>418</v>
      </c>
      <c r="O190" s="134"/>
      <c r="P190" s="134"/>
      <c r="Q190" s="134"/>
      <c r="R190" s="134"/>
      <c r="S190" s="134"/>
      <c r="T190" s="134"/>
      <c r="U190" s="134"/>
      <c r="V190" s="134"/>
      <c r="W190" s="134"/>
      <c r="X190" s="134"/>
      <c r="Y190" s="134"/>
      <c r="Z190" s="134"/>
      <c r="AA190" s="356" t="s">
        <v>923</v>
      </c>
      <c r="AB190" s="199"/>
      <c r="AC190" s="54"/>
      <c r="AD190" s="11">
        <f t="shared" si="4"/>
        <v>1</v>
      </c>
      <c r="AE190" s="21" t="s">
        <v>893</v>
      </c>
      <c r="AF190" s="10">
        <f t="shared" si="5"/>
        <v>1</v>
      </c>
    </row>
    <row r="191" spans="2:32" s="7" customFormat="1" ht="11.5" x14ac:dyDescent="0.25">
      <c r="B191" s="228" t="s">
        <v>759</v>
      </c>
      <c r="C191" s="217" t="s">
        <v>697</v>
      </c>
      <c r="D191" s="113" t="s">
        <v>878</v>
      </c>
      <c r="E191" s="186" t="s">
        <v>620</v>
      </c>
      <c r="F191" s="186" t="s">
        <v>701</v>
      </c>
      <c r="G191" s="202" t="s">
        <v>247</v>
      </c>
      <c r="H191" s="202" t="s">
        <v>247</v>
      </c>
      <c r="I191" s="202" t="s">
        <v>247</v>
      </c>
      <c r="J191" s="202" t="s">
        <v>247</v>
      </c>
      <c r="K191" s="203" t="s">
        <v>247</v>
      </c>
      <c r="L191" s="324" t="s">
        <v>263</v>
      </c>
      <c r="M191" s="95" t="s">
        <v>537</v>
      </c>
      <c r="N191" s="102" t="s">
        <v>427</v>
      </c>
      <c r="O191" s="134"/>
      <c r="P191" s="134"/>
      <c r="Q191" s="134"/>
      <c r="R191" s="134"/>
      <c r="S191" s="134"/>
      <c r="T191" s="134"/>
      <c r="U191" s="134"/>
      <c r="V191" s="134"/>
      <c r="W191" s="134"/>
      <c r="X191" s="134"/>
      <c r="Y191" s="134"/>
      <c r="Z191" s="134"/>
      <c r="AA191" s="356" t="s">
        <v>924</v>
      </c>
      <c r="AB191" s="199"/>
      <c r="AC191" s="54"/>
      <c r="AD191" s="11">
        <f t="shared" si="4"/>
        <v>1</v>
      </c>
      <c r="AE191" s="21" t="s">
        <v>893</v>
      </c>
      <c r="AF191" s="10">
        <f t="shared" si="5"/>
        <v>1</v>
      </c>
    </row>
    <row r="192" spans="2:32" s="7" customFormat="1" ht="11.5" x14ac:dyDescent="0.25">
      <c r="B192" s="228" t="s">
        <v>759</v>
      </c>
      <c r="C192" s="217" t="s">
        <v>697</v>
      </c>
      <c r="D192" s="113" t="s">
        <v>878</v>
      </c>
      <c r="E192" s="186" t="s">
        <v>620</v>
      </c>
      <c r="F192" s="186" t="s">
        <v>701</v>
      </c>
      <c r="G192" s="202" t="s">
        <v>247</v>
      </c>
      <c r="H192" s="202" t="s">
        <v>247</v>
      </c>
      <c r="I192" s="202" t="s">
        <v>247</v>
      </c>
      <c r="J192" s="202" t="s">
        <v>247</v>
      </c>
      <c r="K192" s="203" t="s">
        <v>247</v>
      </c>
      <c r="L192" s="324" t="s">
        <v>264</v>
      </c>
      <c r="M192" s="95" t="s">
        <v>538</v>
      </c>
      <c r="N192" s="102" t="s">
        <v>419</v>
      </c>
      <c r="O192" s="134"/>
      <c r="P192" s="134"/>
      <c r="Q192" s="134"/>
      <c r="R192" s="134"/>
      <c r="S192" s="134"/>
      <c r="T192" s="134"/>
      <c r="U192" s="134"/>
      <c r="V192" s="134"/>
      <c r="W192" s="134"/>
      <c r="X192" s="134"/>
      <c r="Y192" s="134"/>
      <c r="Z192" s="134"/>
      <c r="AA192" s="356" t="s">
        <v>925</v>
      </c>
      <c r="AB192" s="199"/>
      <c r="AC192" s="54"/>
      <c r="AD192" s="11">
        <f t="shared" si="4"/>
        <v>1</v>
      </c>
      <c r="AE192" s="21" t="s">
        <v>893</v>
      </c>
      <c r="AF192" s="10">
        <f t="shared" si="5"/>
        <v>1</v>
      </c>
    </row>
    <row r="193" spans="2:32" s="7" customFormat="1" ht="11.5" x14ac:dyDescent="0.25">
      <c r="B193" s="228" t="s">
        <v>759</v>
      </c>
      <c r="C193" s="217" t="s">
        <v>697</v>
      </c>
      <c r="D193" s="113" t="s">
        <v>879</v>
      </c>
      <c r="E193" s="113" t="s">
        <v>850</v>
      </c>
      <c r="F193" s="113"/>
      <c r="G193" s="202"/>
      <c r="H193" s="202" t="s">
        <v>247</v>
      </c>
      <c r="I193" s="202" t="s">
        <v>247</v>
      </c>
      <c r="J193" s="202" t="s">
        <v>247</v>
      </c>
      <c r="K193" s="203" t="s">
        <v>247</v>
      </c>
      <c r="L193" s="324" t="s">
        <v>265</v>
      </c>
      <c r="M193" s="95" t="s">
        <v>539</v>
      </c>
      <c r="N193" s="102" t="s">
        <v>428</v>
      </c>
      <c r="O193" s="102" t="s">
        <v>308</v>
      </c>
      <c r="P193" s="95" t="s">
        <v>532</v>
      </c>
      <c r="Q193" s="134"/>
      <c r="R193" s="134"/>
      <c r="S193" s="134"/>
      <c r="T193" s="134"/>
      <c r="U193" s="134"/>
      <c r="V193" s="134"/>
      <c r="W193" s="134"/>
      <c r="X193" s="134"/>
      <c r="Y193" s="134"/>
      <c r="Z193" s="134"/>
      <c r="AA193" s="205"/>
      <c r="AB193" s="199"/>
      <c r="AC193" s="54"/>
      <c r="AD193" s="11">
        <f t="shared" si="4"/>
        <v>0</v>
      </c>
      <c r="AE193" s="21"/>
      <c r="AF193" s="10">
        <f t="shared" si="5"/>
        <v>1</v>
      </c>
    </row>
    <row r="194" spans="2:32" s="7" customFormat="1" ht="11.5" x14ac:dyDescent="0.25">
      <c r="B194" s="228" t="s">
        <v>759</v>
      </c>
      <c r="C194" s="217" t="s">
        <v>697</v>
      </c>
      <c r="D194" s="113" t="s">
        <v>879</v>
      </c>
      <c r="E194" s="113" t="s">
        <v>850</v>
      </c>
      <c r="F194" s="113"/>
      <c r="G194" s="202"/>
      <c r="H194" s="202" t="s">
        <v>247</v>
      </c>
      <c r="I194" s="202" t="s">
        <v>247</v>
      </c>
      <c r="J194" s="202" t="s">
        <v>247</v>
      </c>
      <c r="K194" s="203" t="s">
        <v>247</v>
      </c>
      <c r="L194" s="324" t="s">
        <v>266</v>
      </c>
      <c r="M194" s="95" t="s">
        <v>540</v>
      </c>
      <c r="N194" s="102" t="s">
        <v>429</v>
      </c>
      <c r="O194" s="102" t="s">
        <v>417</v>
      </c>
      <c r="P194" s="95" t="s">
        <v>530</v>
      </c>
      <c r="Q194" s="134"/>
      <c r="R194" s="134"/>
      <c r="S194" s="134"/>
      <c r="T194" s="134"/>
      <c r="U194" s="134"/>
      <c r="V194" s="134"/>
      <c r="W194" s="134"/>
      <c r="X194" s="134"/>
      <c r="Y194" s="134"/>
      <c r="Z194" s="134"/>
      <c r="AA194" s="205"/>
      <c r="AB194" s="199"/>
      <c r="AC194" s="54"/>
      <c r="AD194" s="11">
        <f t="shared" si="4"/>
        <v>0</v>
      </c>
      <c r="AE194" s="21"/>
      <c r="AF194" s="10">
        <f t="shared" si="5"/>
        <v>1</v>
      </c>
    </row>
    <row r="195" spans="2:32" s="7" customFormat="1" ht="11.5" x14ac:dyDescent="0.25">
      <c r="B195" s="228" t="s">
        <v>759</v>
      </c>
      <c r="C195" s="217" t="s">
        <v>697</v>
      </c>
      <c r="D195" s="113" t="s">
        <v>879</v>
      </c>
      <c r="E195" s="113" t="s">
        <v>313</v>
      </c>
      <c r="F195" s="113"/>
      <c r="G195" s="202"/>
      <c r="H195" s="202" t="s">
        <v>247</v>
      </c>
      <c r="I195" s="202" t="s">
        <v>247</v>
      </c>
      <c r="J195" s="202" t="s">
        <v>247</v>
      </c>
      <c r="K195" s="203" t="s">
        <v>247</v>
      </c>
      <c r="L195" s="324" t="s">
        <v>267</v>
      </c>
      <c r="M195" s="95" t="s">
        <v>541</v>
      </c>
      <c r="N195" s="102" t="s">
        <v>430</v>
      </c>
      <c r="O195" s="102" t="s">
        <v>419</v>
      </c>
      <c r="P195" s="95" t="s">
        <v>531</v>
      </c>
      <c r="Q195" s="134"/>
      <c r="R195" s="134"/>
      <c r="S195" s="134"/>
      <c r="T195" s="134"/>
      <c r="U195" s="134"/>
      <c r="V195" s="134"/>
      <c r="W195" s="134"/>
      <c r="X195" s="134"/>
      <c r="Y195" s="134"/>
      <c r="Z195" s="134"/>
      <c r="AA195" s="205"/>
      <c r="AB195" s="199"/>
      <c r="AC195" s="54"/>
      <c r="AD195" s="11">
        <f t="shared" si="4"/>
        <v>0</v>
      </c>
      <c r="AE195" s="21"/>
      <c r="AF195" s="10">
        <f t="shared" si="5"/>
        <v>1</v>
      </c>
    </row>
    <row r="196" spans="2:32" s="7" customFormat="1" ht="11.5" x14ac:dyDescent="0.25">
      <c r="B196" s="228" t="s">
        <v>759</v>
      </c>
      <c r="C196" s="217" t="s">
        <v>697</v>
      </c>
      <c r="D196" s="113" t="s">
        <v>880</v>
      </c>
      <c r="E196" s="186" t="s">
        <v>621</v>
      </c>
      <c r="F196" s="186" t="s">
        <v>619</v>
      </c>
      <c r="G196" s="202" t="s">
        <v>247</v>
      </c>
      <c r="H196" s="202" t="s">
        <v>247</v>
      </c>
      <c r="I196" s="202" t="s">
        <v>247</v>
      </c>
      <c r="J196" s="202" t="s">
        <v>247</v>
      </c>
      <c r="K196" s="203" t="s">
        <v>247</v>
      </c>
      <c r="L196" s="324" t="s">
        <v>268</v>
      </c>
      <c r="M196" s="95" t="s">
        <v>542</v>
      </c>
      <c r="N196" s="102" t="s">
        <v>431</v>
      </c>
      <c r="O196" s="101" t="s">
        <v>362</v>
      </c>
      <c r="P196" s="108" t="s">
        <v>440</v>
      </c>
      <c r="Q196" s="134"/>
      <c r="R196" s="134"/>
      <c r="S196" s="134"/>
      <c r="T196" s="134"/>
      <c r="U196" s="134"/>
      <c r="V196" s="134"/>
      <c r="W196" s="134"/>
      <c r="X196" s="134"/>
      <c r="Y196" s="134"/>
      <c r="Z196" s="134"/>
      <c r="AA196" s="356" t="s">
        <v>926</v>
      </c>
      <c r="AB196" s="199"/>
      <c r="AC196" s="54"/>
      <c r="AD196" s="11">
        <f t="shared" si="4"/>
        <v>1</v>
      </c>
      <c r="AE196" s="21" t="s">
        <v>893</v>
      </c>
      <c r="AF196" s="10">
        <f t="shared" si="5"/>
        <v>1</v>
      </c>
    </row>
    <row r="197" spans="2:32" s="7" customFormat="1" ht="11.5" x14ac:dyDescent="0.25">
      <c r="B197" s="228" t="s">
        <v>759</v>
      </c>
      <c r="C197" s="217" t="s">
        <v>697</v>
      </c>
      <c r="D197" s="113" t="s">
        <v>880</v>
      </c>
      <c r="E197" s="186" t="s">
        <v>621</v>
      </c>
      <c r="F197" s="186" t="s">
        <v>619</v>
      </c>
      <c r="G197" s="202" t="s">
        <v>247</v>
      </c>
      <c r="H197" s="202" t="s">
        <v>247</v>
      </c>
      <c r="I197" s="202" t="s">
        <v>247</v>
      </c>
      <c r="J197" s="202" t="s">
        <v>247</v>
      </c>
      <c r="K197" s="203" t="s">
        <v>247</v>
      </c>
      <c r="L197" s="324" t="s">
        <v>269</v>
      </c>
      <c r="M197" s="95" t="s">
        <v>543</v>
      </c>
      <c r="N197" s="102" t="s">
        <v>432</v>
      </c>
      <c r="O197" s="101" t="s">
        <v>360</v>
      </c>
      <c r="P197" s="108" t="s">
        <v>249</v>
      </c>
      <c r="Q197" s="134"/>
      <c r="R197" s="134"/>
      <c r="S197" s="134"/>
      <c r="T197" s="134"/>
      <c r="U197" s="134"/>
      <c r="V197" s="134"/>
      <c r="W197" s="134"/>
      <c r="X197" s="134"/>
      <c r="Y197" s="134"/>
      <c r="Z197" s="134"/>
      <c r="AA197" s="356" t="s">
        <v>927</v>
      </c>
      <c r="AB197" s="199"/>
      <c r="AC197" s="54"/>
      <c r="AD197" s="11">
        <f t="shared" si="4"/>
        <v>1</v>
      </c>
      <c r="AE197" s="21" t="s">
        <v>893</v>
      </c>
      <c r="AF197" s="10">
        <f t="shared" si="5"/>
        <v>1</v>
      </c>
    </row>
    <row r="198" spans="2:32" s="7" customFormat="1" ht="11.5" x14ac:dyDescent="0.25">
      <c r="B198" s="228" t="s">
        <v>759</v>
      </c>
      <c r="C198" s="217" t="s">
        <v>697</v>
      </c>
      <c r="D198" s="113" t="s">
        <v>880</v>
      </c>
      <c r="E198" s="186" t="s">
        <v>621</v>
      </c>
      <c r="F198" s="186" t="s">
        <v>690</v>
      </c>
      <c r="G198" s="202" t="s">
        <v>247</v>
      </c>
      <c r="H198" s="202" t="s">
        <v>247</v>
      </c>
      <c r="I198" s="202" t="s">
        <v>247</v>
      </c>
      <c r="J198" s="202" t="s">
        <v>247</v>
      </c>
      <c r="K198" s="203" t="s">
        <v>247</v>
      </c>
      <c r="L198" s="324" t="s">
        <v>270</v>
      </c>
      <c r="M198" s="95" t="s">
        <v>544</v>
      </c>
      <c r="N198" s="102" t="s">
        <v>420</v>
      </c>
      <c r="O198" s="101" t="s">
        <v>361</v>
      </c>
      <c r="P198" s="108" t="s">
        <v>250</v>
      </c>
      <c r="Q198" s="134"/>
      <c r="R198" s="134"/>
      <c r="S198" s="134"/>
      <c r="T198" s="134"/>
      <c r="U198" s="134"/>
      <c r="V198" s="134"/>
      <c r="W198" s="134"/>
      <c r="X198" s="134"/>
      <c r="Y198" s="134"/>
      <c r="Z198" s="134"/>
      <c r="AA198" s="356" t="s">
        <v>928</v>
      </c>
      <c r="AB198" s="199"/>
      <c r="AC198" s="54"/>
      <c r="AD198" s="11">
        <f t="shared" si="4"/>
        <v>1</v>
      </c>
      <c r="AE198" s="21" t="s">
        <v>893</v>
      </c>
      <c r="AF198" s="10">
        <f t="shared" si="5"/>
        <v>1</v>
      </c>
    </row>
    <row r="199" spans="2:32" s="7" customFormat="1" ht="11.5" x14ac:dyDescent="0.25">
      <c r="B199" s="228" t="s">
        <v>759</v>
      </c>
      <c r="C199" s="217" t="s">
        <v>697</v>
      </c>
      <c r="D199" s="113" t="s">
        <v>880</v>
      </c>
      <c r="E199" s="186" t="s">
        <v>851</v>
      </c>
      <c r="F199" s="186" t="s">
        <v>851</v>
      </c>
      <c r="G199" s="202" t="s">
        <v>247</v>
      </c>
      <c r="H199" s="202" t="s">
        <v>247</v>
      </c>
      <c r="I199" s="202" t="s">
        <v>247</v>
      </c>
      <c r="J199" s="202" t="s">
        <v>247</v>
      </c>
      <c r="K199" s="203" t="s">
        <v>247</v>
      </c>
      <c r="L199" s="324" t="s">
        <v>271</v>
      </c>
      <c r="M199" s="95" t="s">
        <v>545</v>
      </c>
      <c r="N199" s="102" t="s">
        <v>421</v>
      </c>
      <c r="O199" s="101" t="s">
        <v>359</v>
      </c>
      <c r="P199" s="134"/>
      <c r="Q199" s="134"/>
      <c r="R199" s="134"/>
      <c r="S199" s="134"/>
      <c r="T199" s="134"/>
      <c r="U199" s="134"/>
      <c r="V199" s="134"/>
      <c r="W199" s="134"/>
      <c r="X199" s="134"/>
      <c r="Y199" s="134"/>
      <c r="Z199" s="134"/>
      <c r="AA199" s="356" t="s">
        <v>929</v>
      </c>
      <c r="AB199" s="199"/>
      <c r="AC199" s="54"/>
      <c r="AD199" s="11">
        <f t="shared" si="4"/>
        <v>1</v>
      </c>
      <c r="AE199" s="21" t="s">
        <v>893</v>
      </c>
      <c r="AF199" s="10">
        <f t="shared" si="5"/>
        <v>1</v>
      </c>
    </row>
    <row r="200" spans="2:32" s="7" customFormat="1" ht="11.5" x14ac:dyDescent="0.25">
      <c r="B200" s="228" t="s">
        <v>759</v>
      </c>
      <c r="C200" s="217" t="s">
        <v>697</v>
      </c>
      <c r="D200" s="113" t="s">
        <v>881</v>
      </c>
      <c r="E200" s="113" t="s">
        <v>313</v>
      </c>
      <c r="F200" s="113"/>
      <c r="G200" s="202"/>
      <c r="H200" s="202" t="s">
        <v>247</v>
      </c>
      <c r="I200" s="202" t="s">
        <v>247</v>
      </c>
      <c r="J200" s="202" t="s">
        <v>247</v>
      </c>
      <c r="K200" s="203" t="s">
        <v>247</v>
      </c>
      <c r="L200" s="324" t="s">
        <v>272</v>
      </c>
      <c r="M200" s="95" t="s">
        <v>546</v>
      </c>
      <c r="N200" s="102" t="s">
        <v>415</v>
      </c>
      <c r="O200" s="102" t="s">
        <v>420</v>
      </c>
      <c r="P200" s="134"/>
      <c r="Q200" s="134"/>
      <c r="R200" s="134"/>
      <c r="S200" s="134"/>
      <c r="T200" s="134"/>
      <c r="U200" s="134"/>
      <c r="V200" s="134"/>
      <c r="W200" s="134"/>
      <c r="X200" s="134"/>
      <c r="Y200" s="134"/>
      <c r="Z200" s="134"/>
      <c r="AA200" s="205"/>
      <c r="AB200" s="199"/>
      <c r="AC200" s="54"/>
      <c r="AD200" s="11">
        <f t="shared" ref="AD200:AD262" si="6">IF(AND(G200&lt;&gt;"",H200&lt;&gt;"",I200&lt;&gt;"",J200&lt;&gt;"",K200&lt;&gt;""),1,0)</f>
        <v>0</v>
      </c>
      <c r="AE200" s="21"/>
      <c r="AF200" s="10">
        <f t="shared" ref="AF200:AF262" si="7">IF(OR(H200&lt;&gt;"",I200&lt;&gt;""),1,0)</f>
        <v>1</v>
      </c>
    </row>
    <row r="201" spans="2:32" s="7" customFormat="1" ht="11.5" x14ac:dyDescent="0.25">
      <c r="B201" s="228" t="s">
        <v>759</v>
      </c>
      <c r="C201" s="217" t="s">
        <v>697</v>
      </c>
      <c r="D201" s="113" t="s">
        <v>879</v>
      </c>
      <c r="E201" s="113" t="s">
        <v>313</v>
      </c>
      <c r="F201" s="113"/>
      <c r="G201" s="202"/>
      <c r="H201" s="202" t="s">
        <v>247</v>
      </c>
      <c r="I201" s="202" t="s">
        <v>247</v>
      </c>
      <c r="J201" s="202" t="s">
        <v>247</v>
      </c>
      <c r="K201" s="203" t="s">
        <v>247</v>
      </c>
      <c r="L201" s="324" t="s">
        <v>273</v>
      </c>
      <c r="M201" s="95" t="s">
        <v>547</v>
      </c>
      <c r="N201" s="102" t="s">
        <v>422</v>
      </c>
      <c r="O201" s="102" t="s">
        <v>716</v>
      </c>
      <c r="P201" s="104" t="s">
        <v>438</v>
      </c>
      <c r="Q201" s="134"/>
      <c r="R201" s="134"/>
      <c r="S201" s="134"/>
      <c r="T201" s="134"/>
      <c r="U201" s="134"/>
      <c r="V201" s="134"/>
      <c r="W201" s="134"/>
      <c r="X201" s="134"/>
      <c r="Y201" s="134"/>
      <c r="Z201" s="134"/>
      <c r="AA201" s="205"/>
      <c r="AB201" s="199"/>
      <c r="AC201" s="54"/>
      <c r="AD201" s="11">
        <f t="shared" si="6"/>
        <v>0</v>
      </c>
      <c r="AE201" s="21"/>
      <c r="AF201" s="10">
        <f t="shared" si="7"/>
        <v>1</v>
      </c>
    </row>
    <row r="202" spans="2:32" s="7" customFormat="1" ht="11.5" x14ac:dyDescent="0.25">
      <c r="B202" s="228" t="s">
        <v>759</v>
      </c>
      <c r="C202" s="217" t="s">
        <v>697</v>
      </c>
      <c r="D202" s="113" t="s">
        <v>880</v>
      </c>
      <c r="E202" s="113" t="s">
        <v>313</v>
      </c>
      <c r="F202" s="113"/>
      <c r="G202" s="202"/>
      <c r="H202" s="202" t="s">
        <v>247</v>
      </c>
      <c r="I202" s="202" t="s">
        <v>247</v>
      </c>
      <c r="J202" s="202" t="s">
        <v>247</v>
      </c>
      <c r="K202" s="203" t="s">
        <v>247</v>
      </c>
      <c r="L202" s="324" t="s">
        <v>274</v>
      </c>
      <c r="M202" s="95" t="s">
        <v>548</v>
      </c>
      <c r="N202" s="102" t="s">
        <v>433</v>
      </c>
      <c r="O202" s="102" t="s">
        <v>309</v>
      </c>
      <c r="P202" s="108" t="s">
        <v>253</v>
      </c>
      <c r="Q202" s="134"/>
      <c r="R202" s="134"/>
      <c r="S202" s="134"/>
      <c r="T202" s="134"/>
      <c r="U202" s="134"/>
      <c r="V202" s="134"/>
      <c r="W202" s="134"/>
      <c r="X202" s="134"/>
      <c r="Y202" s="134"/>
      <c r="Z202" s="134"/>
      <c r="AA202" s="205"/>
      <c r="AB202" s="199"/>
      <c r="AC202" s="54"/>
      <c r="AD202" s="11">
        <f t="shared" si="6"/>
        <v>0</v>
      </c>
      <c r="AE202" s="21"/>
      <c r="AF202" s="10">
        <f t="shared" si="7"/>
        <v>1</v>
      </c>
    </row>
    <row r="203" spans="2:32" s="7" customFormat="1" ht="11.5" x14ac:dyDescent="0.25">
      <c r="B203" s="228" t="s">
        <v>759</v>
      </c>
      <c r="C203" s="217" t="s">
        <v>697</v>
      </c>
      <c r="D203" s="113" t="s">
        <v>882</v>
      </c>
      <c r="E203" s="186" t="s">
        <v>622</v>
      </c>
      <c r="F203" s="113"/>
      <c r="G203" s="202"/>
      <c r="H203" s="202" t="s">
        <v>247</v>
      </c>
      <c r="I203" s="202" t="s">
        <v>247</v>
      </c>
      <c r="J203" s="202" t="s">
        <v>247</v>
      </c>
      <c r="K203" s="203" t="s">
        <v>247</v>
      </c>
      <c r="L203" s="324" t="s">
        <v>275</v>
      </c>
      <c r="M203" s="95" t="s">
        <v>552</v>
      </c>
      <c r="N203" s="102" t="s">
        <v>415</v>
      </c>
      <c r="O203" s="95" t="s">
        <v>557</v>
      </c>
      <c r="P203" s="108" t="s">
        <v>252</v>
      </c>
      <c r="Q203" s="134"/>
      <c r="R203" s="134"/>
      <c r="S203" s="134"/>
      <c r="T203" s="134"/>
      <c r="U203" s="134"/>
      <c r="V203" s="134"/>
      <c r="W203" s="134"/>
      <c r="X203" s="134"/>
      <c r="Y203" s="134"/>
      <c r="Z203" s="134"/>
      <c r="AA203" s="205"/>
      <c r="AB203" s="199"/>
      <c r="AC203" s="54"/>
      <c r="AD203" s="11">
        <f t="shared" si="6"/>
        <v>0</v>
      </c>
      <c r="AE203" s="21"/>
      <c r="AF203" s="10">
        <f t="shared" si="7"/>
        <v>1</v>
      </c>
    </row>
    <row r="204" spans="2:32" s="7" customFormat="1" ht="11.5" x14ac:dyDescent="0.25">
      <c r="B204" s="228" t="s">
        <v>759</v>
      </c>
      <c r="C204" s="217" t="s">
        <v>697</v>
      </c>
      <c r="D204" s="113" t="s">
        <v>882</v>
      </c>
      <c r="E204" s="186" t="s">
        <v>622</v>
      </c>
      <c r="F204" s="113"/>
      <c r="G204" s="202"/>
      <c r="H204" s="202" t="s">
        <v>247</v>
      </c>
      <c r="I204" s="202" t="s">
        <v>247</v>
      </c>
      <c r="J204" s="202" t="s">
        <v>247</v>
      </c>
      <c r="K204" s="203" t="s">
        <v>247</v>
      </c>
      <c r="L204" s="324" t="s">
        <v>276</v>
      </c>
      <c r="M204" s="95" t="s">
        <v>553</v>
      </c>
      <c r="N204" s="102" t="s">
        <v>422</v>
      </c>
      <c r="O204" s="95" t="s">
        <v>556</v>
      </c>
      <c r="P204" s="108" t="s">
        <v>251</v>
      </c>
      <c r="Q204" s="134"/>
      <c r="R204" s="134"/>
      <c r="S204" s="134"/>
      <c r="T204" s="134"/>
      <c r="U204" s="134"/>
      <c r="V204" s="134"/>
      <c r="W204" s="134"/>
      <c r="X204" s="134"/>
      <c r="Y204" s="134"/>
      <c r="Z204" s="134"/>
      <c r="AA204" s="205"/>
      <c r="AB204" s="199"/>
      <c r="AC204" s="54"/>
      <c r="AD204" s="11">
        <f t="shared" si="6"/>
        <v>0</v>
      </c>
      <c r="AE204" s="21"/>
      <c r="AF204" s="10">
        <f t="shared" si="7"/>
        <v>1</v>
      </c>
    </row>
    <row r="205" spans="2:32" s="7" customFormat="1" ht="11.5" x14ac:dyDescent="0.25">
      <c r="B205" s="228" t="s">
        <v>759</v>
      </c>
      <c r="C205" s="217" t="s">
        <v>697</v>
      </c>
      <c r="D205" s="113" t="s">
        <v>879</v>
      </c>
      <c r="E205" s="113" t="s">
        <v>313</v>
      </c>
      <c r="F205" s="113"/>
      <c r="G205" s="202"/>
      <c r="H205" s="202" t="s">
        <v>247</v>
      </c>
      <c r="I205" s="202" t="s">
        <v>247</v>
      </c>
      <c r="J205" s="202" t="s">
        <v>247</v>
      </c>
      <c r="K205" s="203" t="s">
        <v>247</v>
      </c>
      <c r="L205" s="324" t="s">
        <v>277</v>
      </c>
      <c r="M205" s="101" t="s">
        <v>357</v>
      </c>
      <c r="N205" s="102" t="s">
        <v>423</v>
      </c>
      <c r="O205" s="95" t="s">
        <v>542</v>
      </c>
      <c r="P205" s="134"/>
      <c r="Q205" s="134"/>
      <c r="R205" s="134"/>
      <c r="S205" s="134"/>
      <c r="T205" s="134"/>
      <c r="U205" s="134"/>
      <c r="V205" s="134"/>
      <c r="W205" s="134"/>
      <c r="X205" s="134"/>
      <c r="Y205" s="134"/>
      <c r="Z205" s="134"/>
      <c r="AA205" s="205"/>
      <c r="AB205" s="199"/>
      <c r="AC205" s="54"/>
      <c r="AD205" s="11">
        <f t="shared" si="6"/>
        <v>0</v>
      </c>
      <c r="AE205" s="21"/>
      <c r="AF205" s="10">
        <f t="shared" si="7"/>
        <v>1</v>
      </c>
    </row>
    <row r="206" spans="2:32" s="7" customFormat="1" ht="11.5" x14ac:dyDescent="0.25">
      <c r="B206" s="228" t="s">
        <v>759</v>
      </c>
      <c r="C206" s="217" t="s">
        <v>697</v>
      </c>
      <c r="D206" s="113" t="s">
        <v>879</v>
      </c>
      <c r="E206" s="113" t="s">
        <v>313</v>
      </c>
      <c r="F206" s="113"/>
      <c r="G206" s="202"/>
      <c r="H206" s="202" t="s">
        <v>247</v>
      </c>
      <c r="I206" s="202" t="s">
        <v>247</v>
      </c>
      <c r="J206" s="202" t="s">
        <v>247</v>
      </c>
      <c r="K206" s="203" t="s">
        <v>247</v>
      </c>
      <c r="L206" s="324" t="s">
        <v>278</v>
      </c>
      <c r="M206" s="101" t="s">
        <v>358</v>
      </c>
      <c r="N206" s="102" t="s">
        <v>424</v>
      </c>
      <c r="O206" s="95" t="s">
        <v>543</v>
      </c>
      <c r="P206" s="134"/>
      <c r="Q206" s="134"/>
      <c r="R206" s="134"/>
      <c r="S206" s="134"/>
      <c r="T206" s="134"/>
      <c r="U206" s="134"/>
      <c r="V206" s="134"/>
      <c r="W206" s="134"/>
      <c r="X206" s="134"/>
      <c r="Y206" s="134"/>
      <c r="Z206" s="134"/>
      <c r="AA206" s="205"/>
      <c r="AB206" s="199"/>
      <c r="AC206" s="54"/>
      <c r="AD206" s="11">
        <f t="shared" si="6"/>
        <v>0</v>
      </c>
      <c r="AE206" s="21"/>
      <c r="AF206" s="10">
        <f t="shared" si="7"/>
        <v>1</v>
      </c>
    </row>
    <row r="207" spans="2:32" s="7" customFormat="1" ht="11.5" x14ac:dyDescent="0.25">
      <c r="B207" s="228" t="s">
        <v>759</v>
      </c>
      <c r="C207" s="217" t="s">
        <v>697</v>
      </c>
      <c r="D207" s="113"/>
      <c r="E207" s="113" t="s">
        <v>854</v>
      </c>
      <c r="F207" s="113"/>
      <c r="G207" s="202"/>
      <c r="H207" s="352" t="s">
        <v>247</v>
      </c>
      <c r="I207" s="202"/>
      <c r="J207" s="202" t="s">
        <v>247</v>
      </c>
      <c r="K207" s="203" t="s">
        <v>247</v>
      </c>
      <c r="L207" s="324" t="s">
        <v>279</v>
      </c>
      <c r="M207" s="101" t="s">
        <v>359</v>
      </c>
      <c r="N207" s="102" t="s">
        <v>425</v>
      </c>
      <c r="O207" s="95" t="s">
        <v>544</v>
      </c>
      <c r="P207" s="134"/>
      <c r="Q207" s="134"/>
      <c r="R207" s="134"/>
      <c r="S207" s="134"/>
      <c r="T207" s="134"/>
      <c r="U207" s="134"/>
      <c r="V207" s="134"/>
      <c r="W207" s="134"/>
      <c r="X207" s="134"/>
      <c r="Y207" s="134"/>
      <c r="Z207" s="134"/>
      <c r="AA207" s="205"/>
      <c r="AB207" s="199"/>
      <c r="AC207" s="54"/>
      <c r="AD207" s="11">
        <f t="shared" si="6"/>
        <v>0</v>
      </c>
      <c r="AE207" s="21"/>
      <c r="AF207" s="10">
        <f t="shared" si="7"/>
        <v>1</v>
      </c>
    </row>
    <row r="208" spans="2:32" s="7" customFormat="1" ht="11.5" x14ac:dyDescent="0.25">
      <c r="B208" s="228" t="s">
        <v>759</v>
      </c>
      <c r="C208" s="217" t="s">
        <v>697</v>
      </c>
      <c r="D208" s="113"/>
      <c r="E208" s="113"/>
      <c r="F208" s="113"/>
      <c r="G208" s="202"/>
      <c r="H208" s="352" t="s">
        <v>247</v>
      </c>
      <c r="I208" s="202"/>
      <c r="J208" s="202" t="s">
        <v>247</v>
      </c>
      <c r="K208" s="203" t="s">
        <v>247</v>
      </c>
      <c r="L208" s="324" t="s">
        <v>280</v>
      </c>
      <c r="M208" s="101" t="s">
        <v>360</v>
      </c>
      <c r="N208" s="102" t="s">
        <v>426</v>
      </c>
      <c r="O208" s="95" t="s">
        <v>545</v>
      </c>
      <c r="P208" s="134"/>
      <c r="Q208" s="134"/>
      <c r="R208" s="134"/>
      <c r="S208" s="134"/>
      <c r="T208" s="134"/>
      <c r="U208" s="134"/>
      <c r="V208" s="134"/>
      <c r="W208" s="134"/>
      <c r="X208" s="134"/>
      <c r="Y208" s="134"/>
      <c r="Z208" s="134"/>
      <c r="AA208" s="205"/>
      <c r="AB208" s="199"/>
      <c r="AC208" s="54"/>
      <c r="AD208" s="11">
        <f t="shared" si="6"/>
        <v>0</v>
      </c>
      <c r="AE208" s="21"/>
      <c r="AF208" s="10">
        <f t="shared" si="7"/>
        <v>1</v>
      </c>
    </row>
    <row r="209" spans="2:32" s="7" customFormat="1" ht="11.5" x14ac:dyDescent="0.25">
      <c r="B209" s="228" t="s">
        <v>759</v>
      </c>
      <c r="C209" s="217" t="s">
        <v>697</v>
      </c>
      <c r="D209" s="113"/>
      <c r="E209" s="113"/>
      <c r="F209" s="113"/>
      <c r="G209" s="202"/>
      <c r="H209" s="202"/>
      <c r="I209" s="202"/>
      <c r="J209" s="202"/>
      <c r="K209" s="203" t="s">
        <v>247</v>
      </c>
      <c r="L209" s="324" t="s">
        <v>281</v>
      </c>
      <c r="M209" s="101" t="s">
        <v>361</v>
      </c>
      <c r="N209" s="102" t="s">
        <v>427</v>
      </c>
      <c r="O209" s="95" t="s">
        <v>546</v>
      </c>
      <c r="P209" s="134"/>
      <c r="Q209" s="134"/>
      <c r="R209" s="134"/>
      <c r="S209" s="134"/>
      <c r="T209" s="134"/>
      <c r="U209" s="134"/>
      <c r="V209" s="134"/>
      <c r="W209" s="134"/>
      <c r="X209" s="134"/>
      <c r="Y209" s="134"/>
      <c r="Z209" s="134"/>
      <c r="AA209" s="205"/>
      <c r="AB209" s="199"/>
      <c r="AC209" s="54"/>
      <c r="AD209" s="11">
        <f t="shared" si="6"/>
        <v>0</v>
      </c>
      <c r="AE209" s="21"/>
      <c r="AF209" s="10">
        <f t="shared" si="7"/>
        <v>0</v>
      </c>
    </row>
    <row r="210" spans="2:32" s="7" customFormat="1" ht="11.5" x14ac:dyDescent="0.25">
      <c r="B210" s="228" t="s">
        <v>759</v>
      </c>
      <c r="C210" s="217" t="s">
        <v>697</v>
      </c>
      <c r="D210" s="113"/>
      <c r="E210" s="113"/>
      <c r="F210" s="113"/>
      <c r="G210" s="202"/>
      <c r="H210" s="202"/>
      <c r="I210" s="202"/>
      <c r="J210" s="202"/>
      <c r="K210" s="203" t="s">
        <v>247</v>
      </c>
      <c r="L210" s="324" t="s">
        <v>282</v>
      </c>
      <c r="M210" s="101" t="s">
        <v>362</v>
      </c>
      <c r="N210" s="102" t="s">
        <v>428</v>
      </c>
      <c r="O210" s="95" t="s">
        <v>547</v>
      </c>
      <c r="P210" s="134"/>
      <c r="Q210" s="134"/>
      <c r="R210" s="134"/>
      <c r="S210" s="134"/>
      <c r="T210" s="134"/>
      <c r="U210" s="134"/>
      <c r="V210" s="134"/>
      <c r="W210" s="134"/>
      <c r="X210" s="134"/>
      <c r="Y210" s="134"/>
      <c r="Z210" s="134"/>
      <c r="AA210" s="205"/>
      <c r="AB210" s="199"/>
      <c r="AC210" s="54"/>
      <c r="AD210" s="11">
        <f t="shared" si="6"/>
        <v>0</v>
      </c>
      <c r="AE210" s="21"/>
      <c r="AF210" s="10">
        <f t="shared" si="7"/>
        <v>0</v>
      </c>
    </row>
    <row r="211" spans="2:32" s="7" customFormat="1" ht="11.5" x14ac:dyDescent="0.25">
      <c r="B211" s="228" t="s">
        <v>759</v>
      </c>
      <c r="C211" s="217" t="s">
        <v>697</v>
      </c>
      <c r="D211" s="113"/>
      <c r="E211" s="113"/>
      <c r="F211" s="113"/>
      <c r="G211" s="202"/>
      <c r="H211" s="202"/>
      <c r="I211" s="202"/>
      <c r="J211" s="202"/>
      <c r="K211" s="203" t="s">
        <v>247</v>
      </c>
      <c r="L211" s="324" t="s">
        <v>283</v>
      </c>
      <c r="M211" s="160" t="s">
        <v>198</v>
      </c>
      <c r="N211" s="102" t="s">
        <v>434</v>
      </c>
      <c r="O211" s="95" t="s">
        <v>548</v>
      </c>
      <c r="P211" s="134"/>
      <c r="Q211" s="134"/>
      <c r="R211" s="134"/>
      <c r="S211" s="134"/>
      <c r="T211" s="134"/>
      <c r="U211" s="134"/>
      <c r="V211" s="134"/>
      <c r="W211" s="134"/>
      <c r="X211" s="134"/>
      <c r="Y211" s="134"/>
      <c r="Z211" s="134"/>
      <c r="AA211" s="205"/>
      <c r="AB211" s="199"/>
      <c r="AC211" s="54"/>
      <c r="AD211" s="11">
        <f t="shared" si="6"/>
        <v>0</v>
      </c>
      <c r="AE211" s="21"/>
      <c r="AF211" s="10">
        <f t="shared" si="7"/>
        <v>0</v>
      </c>
    </row>
    <row r="212" spans="2:32" s="7" customFormat="1" ht="11.5" x14ac:dyDescent="0.25">
      <c r="B212" s="228" t="s">
        <v>759</v>
      </c>
      <c r="C212" s="217" t="s">
        <v>697</v>
      </c>
      <c r="D212" s="113" t="s">
        <v>883</v>
      </c>
      <c r="E212" s="186" t="s">
        <v>617</v>
      </c>
      <c r="F212" s="186" t="s">
        <v>618</v>
      </c>
      <c r="G212" s="202" t="s">
        <v>247</v>
      </c>
      <c r="H212" s="202" t="s">
        <v>247</v>
      </c>
      <c r="I212" s="202" t="s">
        <v>247</v>
      </c>
      <c r="J212" s="202" t="s">
        <v>247</v>
      </c>
      <c r="K212" s="203" t="s">
        <v>247</v>
      </c>
      <c r="L212" s="324" t="s">
        <v>284</v>
      </c>
      <c r="M212" s="95" t="s">
        <v>549</v>
      </c>
      <c r="N212" s="102" t="s">
        <v>435</v>
      </c>
      <c r="O212" s="102" t="s">
        <v>310</v>
      </c>
      <c r="P212" s="134"/>
      <c r="Q212" s="134"/>
      <c r="R212" s="134"/>
      <c r="S212" s="134"/>
      <c r="T212" s="134"/>
      <c r="U212" s="134"/>
      <c r="V212" s="134"/>
      <c r="W212" s="134"/>
      <c r="X212" s="134"/>
      <c r="Y212" s="134"/>
      <c r="Z212" s="134"/>
      <c r="AA212" s="356" t="s">
        <v>930</v>
      </c>
      <c r="AB212" s="199"/>
      <c r="AC212" s="54"/>
      <c r="AD212" s="11">
        <f t="shared" si="6"/>
        <v>1</v>
      </c>
      <c r="AE212" s="21" t="s">
        <v>893</v>
      </c>
      <c r="AF212" s="10">
        <f t="shared" si="7"/>
        <v>1</v>
      </c>
    </row>
    <row r="213" spans="2:32" s="7" customFormat="1" ht="11.5" x14ac:dyDescent="0.25">
      <c r="B213" s="228" t="s">
        <v>759</v>
      </c>
      <c r="C213" s="217" t="s">
        <v>697</v>
      </c>
      <c r="D213" s="113" t="s">
        <v>883</v>
      </c>
      <c r="E213" s="186" t="s">
        <v>617</v>
      </c>
      <c r="F213" s="186" t="s">
        <v>618</v>
      </c>
      <c r="G213" s="202" t="s">
        <v>247</v>
      </c>
      <c r="H213" s="202" t="s">
        <v>247</v>
      </c>
      <c r="I213" s="202" t="s">
        <v>247</v>
      </c>
      <c r="J213" s="202" t="s">
        <v>247</v>
      </c>
      <c r="K213" s="203" t="s">
        <v>247</v>
      </c>
      <c r="L213" s="324" t="s">
        <v>285</v>
      </c>
      <c r="M213" s="95" t="s">
        <v>550</v>
      </c>
      <c r="N213" s="102" t="s">
        <v>429</v>
      </c>
      <c r="O213" s="328"/>
      <c r="P213" s="134"/>
      <c r="Q213" s="134"/>
      <c r="R213" s="134"/>
      <c r="S213" s="134"/>
      <c r="T213" s="134"/>
      <c r="U213" s="134"/>
      <c r="V213" s="134"/>
      <c r="W213" s="134"/>
      <c r="X213" s="134"/>
      <c r="Y213" s="134"/>
      <c r="Z213" s="134"/>
      <c r="AA213" s="356" t="s">
        <v>897</v>
      </c>
      <c r="AB213" s="199"/>
      <c r="AC213" s="54"/>
      <c r="AD213" s="11">
        <f t="shared" si="6"/>
        <v>1</v>
      </c>
      <c r="AE213" s="21" t="s">
        <v>893</v>
      </c>
      <c r="AF213" s="10">
        <f t="shared" si="7"/>
        <v>1</v>
      </c>
    </row>
    <row r="214" spans="2:32" s="7" customFormat="1" ht="11.5" x14ac:dyDescent="0.25">
      <c r="B214" s="228" t="s">
        <v>759</v>
      </c>
      <c r="C214" s="217" t="s">
        <v>697</v>
      </c>
      <c r="D214" s="113"/>
      <c r="E214" s="113" t="s">
        <v>852</v>
      </c>
      <c r="F214" s="186" t="s">
        <v>853</v>
      </c>
      <c r="G214" s="202" t="s">
        <v>247</v>
      </c>
      <c r="H214" s="202"/>
      <c r="I214" s="202"/>
      <c r="J214" s="202"/>
      <c r="K214" s="203" t="s">
        <v>247</v>
      </c>
      <c r="L214" s="324" t="s">
        <v>286</v>
      </c>
      <c r="M214" s="95" t="s">
        <v>551</v>
      </c>
      <c r="N214" s="102" t="s">
        <v>430</v>
      </c>
      <c r="O214" s="134"/>
      <c r="P214" s="134"/>
      <c r="Q214" s="134"/>
      <c r="R214" s="134"/>
      <c r="S214" s="134"/>
      <c r="T214" s="134"/>
      <c r="U214" s="134"/>
      <c r="V214" s="134"/>
      <c r="W214" s="134"/>
      <c r="X214" s="134"/>
      <c r="Y214" s="134"/>
      <c r="Z214" s="134"/>
      <c r="AA214" s="205"/>
      <c r="AB214" s="199"/>
      <c r="AC214" s="54"/>
      <c r="AD214" s="11">
        <f t="shared" si="6"/>
        <v>0</v>
      </c>
      <c r="AE214" s="21"/>
      <c r="AF214" s="10">
        <f t="shared" si="7"/>
        <v>0</v>
      </c>
    </row>
    <row r="215" spans="2:32" s="7" customFormat="1" ht="11.5" x14ac:dyDescent="0.25">
      <c r="B215" s="228" t="s">
        <v>759</v>
      </c>
      <c r="C215" s="217" t="s">
        <v>697</v>
      </c>
      <c r="D215" s="113"/>
      <c r="E215" s="113"/>
      <c r="F215" s="113"/>
      <c r="G215" s="202"/>
      <c r="H215" s="202"/>
      <c r="I215" s="202"/>
      <c r="J215" s="202"/>
      <c r="K215" s="203" t="s">
        <v>247</v>
      </c>
      <c r="L215" s="324" t="s">
        <v>287</v>
      </c>
      <c r="M215" s="95" t="s">
        <v>554</v>
      </c>
      <c r="N215" s="102" t="s">
        <v>431</v>
      </c>
      <c r="O215" s="134"/>
      <c r="P215" s="134"/>
      <c r="Q215" s="134"/>
      <c r="R215" s="134"/>
      <c r="S215" s="134"/>
      <c r="T215" s="134"/>
      <c r="U215" s="134"/>
      <c r="V215" s="134"/>
      <c r="W215" s="134"/>
      <c r="X215" s="134"/>
      <c r="Y215" s="134"/>
      <c r="Z215" s="134"/>
      <c r="AA215" s="205"/>
      <c r="AB215" s="199"/>
      <c r="AC215" s="54"/>
      <c r="AD215" s="11">
        <f t="shared" si="6"/>
        <v>0</v>
      </c>
      <c r="AE215" s="21"/>
      <c r="AF215" s="10">
        <f t="shared" si="7"/>
        <v>0</v>
      </c>
    </row>
    <row r="216" spans="2:32" s="7" customFormat="1" ht="11.5" x14ac:dyDescent="0.25">
      <c r="B216" s="228" t="s">
        <v>759</v>
      </c>
      <c r="C216" s="217" t="s">
        <v>697</v>
      </c>
      <c r="D216" s="113"/>
      <c r="E216" s="113"/>
      <c r="F216" s="113"/>
      <c r="G216" s="202"/>
      <c r="H216" s="202"/>
      <c r="I216" s="202"/>
      <c r="J216" s="202"/>
      <c r="K216" s="203" t="s">
        <v>247</v>
      </c>
      <c r="L216" s="324" t="s">
        <v>288</v>
      </c>
      <c r="M216" s="95" t="s">
        <v>555</v>
      </c>
      <c r="N216" s="102" t="s">
        <v>432</v>
      </c>
      <c r="O216" s="134"/>
      <c r="P216" s="134"/>
      <c r="Q216" s="134"/>
      <c r="R216" s="134"/>
      <c r="S216" s="134"/>
      <c r="T216" s="134"/>
      <c r="U216" s="134"/>
      <c r="V216" s="134"/>
      <c r="W216" s="134"/>
      <c r="X216" s="134"/>
      <c r="Y216" s="134"/>
      <c r="Z216" s="134"/>
      <c r="AA216" s="205"/>
      <c r="AB216" s="199"/>
      <c r="AC216" s="54"/>
      <c r="AD216" s="11">
        <f t="shared" si="6"/>
        <v>0</v>
      </c>
      <c r="AE216" s="21"/>
      <c r="AF216" s="10">
        <f t="shared" si="7"/>
        <v>0</v>
      </c>
    </row>
    <row r="217" spans="2:32" s="7" customFormat="1" ht="11.5" x14ac:dyDescent="0.25">
      <c r="B217" s="334"/>
      <c r="C217" s="286"/>
      <c r="D217" s="113"/>
      <c r="E217" s="113"/>
      <c r="F217" s="113"/>
      <c r="G217" s="202"/>
      <c r="H217" s="202"/>
      <c r="I217" s="202"/>
      <c r="J217" s="202"/>
      <c r="K217" s="203"/>
      <c r="L217" s="324"/>
      <c r="M217" s="134"/>
      <c r="N217" s="134"/>
      <c r="O217" s="134"/>
      <c r="P217" s="134"/>
      <c r="Q217" s="134"/>
      <c r="R217" s="134"/>
      <c r="S217" s="134"/>
      <c r="T217" s="134"/>
      <c r="U217" s="134"/>
      <c r="V217" s="134"/>
      <c r="W217" s="134"/>
      <c r="X217" s="134"/>
      <c r="Y217" s="134"/>
      <c r="Z217" s="134"/>
      <c r="AA217" s="205"/>
      <c r="AB217" s="199"/>
      <c r="AC217" s="45"/>
      <c r="AD217" s="11">
        <f t="shared" si="6"/>
        <v>0</v>
      </c>
      <c r="AE217" s="21"/>
      <c r="AF217" s="10">
        <f t="shared" si="7"/>
        <v>0</v>
      </c>
    </row>
    <row r="218" spans="2:32" s="7" customFormat="1" ht="11.5" x14ac:dyDescent="0.25">
      <c r="B218" s="228" t="s">
        <v>759</v>
      </c>
      <c r="C218" s="217" t="s">
        <v>697</v>
      </c>
      <c r="D218" s="113" t="s">
        <v>884</v>
      </c>
      <c r="E218" s="186" t="s">
        <v>354</v>
      </c>
      <c r="F218" s="186" t="s">
        <v>699</v>
      </c>
      <c r="G218" s="202" t="s">
        <v>247</v>
      </c>
      <c r="H218" s="202" t="s">
        <v>247</v>
      </c>
      <c r="I218" s="202" t="s">
        <v>247</v>
      </c>
      <c r="J218" s="202" t="s">
        <v>247</v>
      </c>
      <c r="K218" s="203" t="s">
        <v>247</v>
      </c>
      <c r="L218" s="324" t="s">
        <v>289</v>
      </c>
      <c r="M218" s="134"/>
      <c r="N218" s="355"/>
      <c r="O218" s="134"/>
      <c r="P218" s="134"/>
      <c r="Q218" s="96" t="s">
        <v>762</v>
      </c>
      <c r="R218" s="134"/>
      <c r="S218" s="134"/>
      <c r="T218" s="134"/>
      <c r="U218" s="134"/>
      <c r="V218" s="134"/>
      <c r="W218" s="134"/>
      <c r="X218" s="134"/>
      <c r="Y218" s="134"/>
      <c r="Z218" s="134"/>
      <c r="AA218" s="205"/>
      <c r="AB218" s="194" t="s">
        <v>779</v>
      </c>
      <c r="AC218" s="103"/>
      <c r="AD218" s="11">
        <f t="shared" si="6"/>
        <v>1</v>
      </c>
      <c r="AE218" s="21" t="s">
        <v>893</v>
      </c>
      <c r="AF218" s="10">
        <f t="shared" si="7"/>
        <v>1</v>
      </c>
    </row>
    <row r="219" spans="2:32" s="7" customFormat="1" ht="11.5" x14ac:dyDescent="0.25">
      <c r="B219" s="228" t="s">
        <v>759</v>
      </c>
      <c r="C219" s="217" t="s">
        <v>697</v>
      </c>
      <c r="D219" s="113" t="s">
        <v>885</v>
      </c>
      <c r="E219" s="186" t="s">
        <v>354</v>
      </c>
      <c r="F219" s="186" t="s">
        <v>699</v>
      </c>
      <c r="G219" s="202" t="s">
        <v>247</v>
      </c>
      <c r="H219" s="202" t="s">
        <v>247</v>
      </c>
      <c r="I219" s="202" t="s">
        <v>247</v>
      </c>
      <c r="J219" s="202" t="s">
        <v>247</v>
      </c>
      <c r="K219" s="203" t="s">
        <v>247</v>
      </c>
      <c r="L219" s="324" t="s">
        <v>290</v>
      </c>
      <c r="M219" s="134"/>
      <c r="N219" s="355"/>
      <c r="O219" s="134"/>
      <c r="P219" s="134"/>
      <c r="Q219" s="96" t="s">
        <v>199</v>
      </c>
      <c r="R219" s="134"/>
      <c r="S219" s="134"/>
      <c r="T219" s="134"/>
      <c r="U219" s="134"/>
      <c r="V219" s="134"/>
      <c r="W219" s="134"/>
      <c r="X219" s="134"/>
      <c r="Y219" s="134"/>
      <c r="Z219" s="134"/>
      <c r="AA219" s="205"/>
      <c r="AB219" s="194" t="s">
        <v>780</v>
      </c>
      <c r="AC219" s="54"/>
      <c r="AD219" s="11">
        <f t="shared" si="6"/>
        <v>1</v>
      </c>
      <c r="AE219" s="21" t="s">
        <v>893</v>
      </c>
      <c r="AF219" s="10">
        <f t="shared" si="7"/>
        <v>1</v>
      </c>
    </row>
    <row r="220" spans="2:32" s="7" customFormat="1" ht="11.5" x14ac:dyDescent="0.25">
      <c r="B220" s="228" t="s">
        <v>759</v>
      </c>
      <c r="C220" s="217" t="s">
        <v>697</v>
      </c>
      <c r="D220" s="113" t="s">
        <v>885</v>
      </c>
      <c r="E220" s="186" t="s">
        <v>354</v>
      </c>
      <c r="F220" s="186" t="s">
        <v>354</v>
      </c>
      <c r="G220" s="202" t="s">
        <v>247</v>
      </c>
      <c r="H220" s="202" t="s">
        <v>247</v>
      </c>
      <c r="I220" s="202" t="s">
        <v>247</v>
      </c>
      <c r="J220" s="202" t="s">
        <v>247</v>
      </c>
      <c r="K220" s="203" t="s">
        <v>247</v>
      </c>
      <c r="L220" s="324" t="s">
        <v>291</v>
      </c>
      <c r="M220" s="134"/>
      <c r="N220" s="355"/>
      <c r="O220" s="134"/>
      <c r="P220" s="134"/>
      <c r="Q220" s="96" t="s">
        <v>200</v>
      </c>
      <c r="R220" s="134"/>
      <c r="S220" s="134"/>
      <c r="T220" s="134"/>
      <c r="U220" s="134"/>
      <c r="V220" s="134"/>
      <c r="W220" s="134"/>
      <c r="X220" s="134"/>
      <c r="Y220" s="134"/>
      <c r="Z220" s="134"/>
      <c r="AA220" s="205"/>
      <c r="AB220" s="194" t="s">
        <v>781</v>
      </c>
      <c r="AC220" s="54"/>
      <c r="AD220" s="11">
        <f t="shared" si="6"/>
        <v>1</v>
      </c>
      <c r="AE220" s="21" t="s">
        <v>893</v>
      </c>
      <c r="AF220" s="10">
        <f t="shared" si="7"/>
        <v>1</v>
      </c>
    </row>
    <row r="221" spans="2:32" s="7" customFormat="1" ht="11.5" x14ac:dyDescent="0.25">
      <c r="B221" s="228" t="s">
        <v>759</v>
      </c>
      <c r="C221" s="217" t="s">
        <v>697</v>
      </c>
      <c r="D221" s="113" t="s">
        <v>885</v>
      </c>
      <c r="E221" s="186" t="s">
        <v>354</v>
      </c>
      <c r="F221" s="186" t="s">
        <v>354</v>
      </c>
      <c r="G221" s="202" t="s">
        <v>247</v>
      </c>
      <c r="H221" s="202" t="s">
        <v>247</v>
      </c>
      <c r="I221" s="202" t="s">
        <v>247</v>
      </c>
      <c r="J221" s="202" t="s">
        <v>247</v>
      </c>
      <c r="K221" s="203" t="s">
        <v>247</v>
      </c>
      <c r="L221" s="324" t="s">
        <v>292</v>
      </c>
      <c r="M221" s="134"/>
      <c r="N221" s="134"/>
      <c r="O221" s="134"/>
      <c r="P221" s="134"/>
      <c r="Q221" s="96" t="s">
        <v>201</v>
      </c>
      <c r="R221" s="134"/>
      <c r="S221" s="134"/>
      <c r="T221" s="134"/>
      <c r="U221" s="134"/>
      <c r="V221" s="134"/>
      <c r="W221" s="134"/>
      <c r="X221" s="134"/>
      <c r="Y221" s="134"/>
      <c r="Z221" s="134"/>
      <c r="AA221" s="205"/>
      <c r="AB221" s="194" t="s">
        <v>782</v>
      </c>
      <c r="AC221" s="54"/>
      <c r="AD221" s="11">
        <f t="shared" si="6"/>
        <v>1</v>
      </c>
      <c r="AE221" s="21" t="s">
        <v>893</v>
      </c>
      <c r="AF221" s="10">
        <f t="shared" si="7"/>
        <v>1</v>
      </c>
    </row>
    <row r="222" spans="2:32" s="7" customFormat="1" ht="11.5" x14ac:dyDescent="0.25">
      <c r="B222" s="228" t="s">
        <v>759</v>
      </c>
      <c r="C222" s="217" t="s">
        <v>697</v>
      </c>
      <c r="D222" s="113" t="s">
        <v>879</v>
      </c>
      <c r="E222" s="186" t="s">
        <v>354</v>
      </c>
      <c r="F222" s="186" t="s">
        <v>354</v>
      </c>
      <c r="G222" s="202" t="s">
        <v>247</v>
      </c>
      <c r="H222" s="202" t="s">
        <v>247</v>
      </c>
      <c r="I222" s="202" t="s">
        <v>247</v>
      </c>
      <c r="J222" s="202" t="s">
        <v>247</v>
      </c>
      <c r="K222" s="203" t="s">
        <v>247</v>
      </c>
      <c r="L222" s="324" t="s">
        <v>293</v>
      </c>
      <c r="M222" s="134"/>
      <c r="N222" s="134"/>
      <c r="O222" s="134"/>
      <c r="P222" s="134"/>
      <c r="Q222" s="96" t="s">
        <v>202</v>
      </c>
      <c r="R222" s="134"/>
      <c r="S222" s="134"/>
      <c r="T222" s="134"/>
      <c r="U222" s="134"/>
      <c r="V222" s="134"/>
      <c r="W222" s="134"/>
      <c r="X222" s="134"/>
      <c r="Y222" s="134"/>
      <c r="Z222" s="134"/>
      <c r="AA222" s="205"/>
      <c r="AB222" s="194" t="s">
        <v>783</v>
      </c>
      <c r="AC222" s="54"/>
      <c r="AD222" s="11">
        <f t="shared" si="6"/>
        <v>1</v>
      </c>
      <c r="AE222" s="21" t="s">
        <v>893</v>
      </c>
      <c r="AF222" s="10">
        <f t="shared" si="7"/>
        <v>1</v>
      </c>
    </row>
    <row r="223" spans="2:32" s="7" customFormat="1" ht="11.5" x14ac:dyDescent="0.25">
      <c r="B223" s="228" t="s">
        <v>759</v>
      </c>
      <c r="C223" s="217" t="s">
        <v>697</v>
      </c>
      <c r="D223" s="113" t="s">
        <v>877</v>
      </c>
      <c r="E223" s="186" t="s">
        <v>354</v>
      </c>
      <c r="F223" s="186" t="s">
        <v>354</v>
      </c>
      <c r="G223" s="202" t="s">
        <v>247</v>
      </c>
      <c r="H223" s="202" t="s">
        <v>247</v>
      </c>
      <c r="I223" s="202" t="s">
        <v>247</v>
      </c>
      <c r="J223" s="202" t="s">
        <v>247</v>
      </c>
      <c r="K223" s="203" t="s">
        <v>247</v>
      </c>
      <c r="L223" s="324" t="s">
        <v>294</v>
      </c>
      <c r="M223" s="134"/>
      <c r="N223" s="134"/>
      <c r="O223" s="104" t="s">
        <v>438</v>
      </c>
      <c r="P223" s="134"/>
      <c r="Q223" s="134"/>
      <c r="R223" s="134"/>
      <c r="S223" s="134"/>
      <c r="T223" s="134"/>
      <c r="U223" s="134"/>
      <c r="V223" s="134"/>
      <c r="W223" s="134"/>
      <c r="X223" s="134"/>
      <c r="Y223" s="134"/>
      <c r="Z223" s="134"/>
      <c r="AA223" s="205"/>
      <c r="AB223" s="194" t="s">
        <v>784</v>
      </c>
      <c r="AC223" s="54"/>
      <c r="AD223" s="11">
        <f t="shared" si="6"/>
        <v>1</v>
      </c>
      <c r="AE223" s="21" t="s">
        <v>893</v>
      </c>
      <c r="AF223" s="10">
        <f t="shared" si="7"/>
        <v>1</v>
      </c>
    </row>
    <row r="224" spans="2:32" s="7" customFormat="1" ht="11.5" x14ac:dyDescent="0.25">
      <c r="B224" s="228" t="s">
        <v>759</v>
      </c>
      <c r="C224" s="217" t="s">
        <v>697</v>
      </c>
      <c r="D224" s="113" t="s">
        <v>879</v>
      </c>
      <c r="E224" s="186" t="s">
        <v>355</v>
      </c>
      <c r="F224" s="354"/>
      <c r="G224" s="353"/>
      <c r="H224" s="202" t="s">
        <v>247</v>
      </c>
      <c r="I224" s="202" t="s">
        <v>247</v>
      </c>
      <c r="J224" s="202" t="s">
        <v>247</v>
      </c>
      <c r="K224" s="203" t="s">
        <v>247</v>
      </c>
      <c r="L224" s="324" t="s">
        <v>295</v>
      </c>
      <c r="M224" s="134"/>
      <c r="N224" s="134"/>
      <c r="O224" s="134"/>
      <c r="P224" s="134"/>
      <c r="Q224" s="134"/>
      <c r="R224" s="134"/>
      <c r="S224" s="134"/>
      <c r="T224" s="134"/>
      <c r="U224" s="134"/>
      <c r="V224" s="134"/>
      <c r="W224" s="134"/>
      <c r="X224" s="134"/>
      <c r="Y224" s="134"/>
      <c r="Z224" s="134"/>
      <c r="AA224" s="205"/>
      <c r="AB224" s="194" t="s">
        <v>766</v>
      </c>
      <c r="AC224" s="54"/>
      <c r="AD224" s="11">
        <f t="shared" si="6"/>
        <v>0</v>
      </c>
      <c r="AE224" s="21"/>
      <c r="AF224" s="10">
        <f t="shared" si="7"/>
        <v>1</v>
      </c>
    </row>
    <row r="225" spans="2:32" s="7" customFormat="1" ht="11.5" x14ac:dyDescent="0.25">
      <c r="B225" s="228" t="s">
        <v>759</v>
      </c>
      <c r="C225" s="217" t="s">
        <v>697</v>
      </c>
      <c r="D225" s="113" t="s">
        <v>886</v>
      </c>
      <c r="E225" s="186" t="s">
        <v>355</v>
      </c>
      <c r="F225" s="354"/>
      <c r="G225" s="353"/>
      <c r="H225" s="202" t="s">
        <v>247</v>
      </c>
      <c r="I225" s="202" t="s">
        <v>247</v>
      </c>
      <c r="J225" s="202" t="s">
        <v>247</v>
      </c>
      <c r="K225" s="203" t="s">
        <v>247</v>
      </c>
      <c r="L225" s="324" t="s">
        <v>296</v>
      </c>
      <c r="M225" s="134"/>
      <c r="N225" s="134"/>
      <c r="O225" s="134"/>
      <c r="P225" s="134"/>
      <c r="Q225" s="134"/>
      <c r="R225" s="134"/>
      <c r="S225" s="134"/>
      <c r="T225" s="134"/>
      <c r="U225" s="134"/>
      <c r="V225" s="134"/>
      <c r="W225" s="134"/>
      <c r="X225" s="134"/>
      <c r="Y225" s="134"/>
      <c r="Z225" s="134"/>
      <c r="AA225" s="205"/>
      <c r="AB225" s="194" t="s">
        <v>767</v>
      </c>
      <c r="AC225" s="54"/>
      <c r="AD225" s="11">
        <f t="shared" si="6"/>
        <v>0</v>
      </c>
      <c r="AE225" s="21"/>
      <c r="AF225" s="10">
        <f t="shared" si="7"/>
        <v>1</v>
      </c>
    </row>
    <row r="226" spans="2:32" s="7" customFormat="1" ht="11.5" x14ac:dyDescent="0.25">
      <c r="B226" s="228" t="s">
        <v>759</v>
      </c>
      <c r="C226" s="217" t="s">
        <v>697</v>
      </c>
      <c r="D226" s="113" t="s">
        <v>887</v>
      </c>
      <c r="E226" s="186" t="s">
        <v>702</v>
      </c>
      <c r="F226" s="186" t="s">
        <v>700</v>
      </c>
      <c r="G226" s="202" t="s">
        <v>247</v>
      </c>
      <c r="H226" s="202" t="s">
        <v>247</v>
      </c>
      <c r="I226" s="202" t="s">
        <v>247</v>
      </c>
      <c r="J226" s="202" t="s">
        <v>247</v>
      </c>
      <c r="K226" s="203" t="s">
        <v>247</v>
      </c>
      <c r="L226" s="324" t="s">
        <v>297</v>
      </c>
      <c r="M226" s="134"/>
      <c r="N226" s="134"/>
      <c r="O226" s="134"/>
      <c r="P226" s="134"/>
      <c r="Q226" s="96" t="s">
        <v>762</v>
      </c>
      <c r="R226" s="134"/>
      <c r="S226" s="134"/>
      <c r="T226" s="134"/>
      <c r="U226" s="134"/>
      <c r="V226" s="134"/>
      <c r="W226" s="134"/>
      <c r="X226" s="134"/>
      <c r="Y226" s="134"/>
      <c r="Z226" s="134"/>
      <c r="AA226" s="205"/>
      <c r="AB226" s="195" t="s">
        <v>436</v>
      </c>
      <c r="AC226" s="54"/>
      <c r="AD226" s="11">
        <f t="shared" si="6"/>
        <v>1</v>
      </c>
      <c r="AE226" s="21" t="s">
        <v>893</v>
      </c>
      <c r="AF226" s="10">
        <f t="shared" si="7"/>
        <v>1</v>
      </c>
    </row>
    <row r="227" spans="2:32" s="7" customFormat="1" ht="11.5" x14ac:dyDescent="0.25">
      <c r="B227" s="228" t="s">
        <v>759</v>
      </c>
      <c r="C227" s="217" t="s">
        <v>697</v>
      </c>
      <c r="D227" s="113" t="s">
        <v>887</v>
      </c>
      <c r="E227" s="186" t="s">
        <v>702</v>
      </c>
      <c r="F227" s="186" t="s">
        <v>700</v>
      </c>
      <c r="G227" s="202" t="s">
        <v>247</v>
      </c>
      <c r="H227" s="202" t="s">
        <v>247</v>
      </c>
      <c r="I227" s="202" t="s">
        <v>247</v>
      </c>
      <c r="J227" s="202" t="s">
        <v>247</v>
      </c>
      <c r="K227" s="203" t="s">
        <v>247</v>
      </c>
      <c r="L227" s="324" t="s">
        <v>298</v>
      </c>
      <c r="M227" s="134"/>
      <c r="N227" s="134"/>
      <c r="O227" s="134"/>
      <c r="P227" s="134"/>
      <c r="Q227" s="96" t="s">
        <v>199</v>
      </c>
      <c r="R227" s="134"/>
      <c r="S227" s="134"/>
      <c r="T227" s="134"/>
      <c r="U227" s="134"/>
      <c r="V227" s="134"/>
      <c r="W227" s="134"/>
      <c r="X227" s="134"/>
      <c r="Y227" s="134"/>
      <c r="Z227" s="134"/>
      <c r="AA227" s="205"/>
      <c r="AB227" s="195" t="s">
        <v>437</v>
      </c>
      <c r="AC227" s="54"/>
      <c r="AD227" s="11">
        <f t="shared" si="6"/>
        <v>1</v>
      </c>
      <c r="AE227" s="21" t="s">
        <v>893</v>
      </c>
      <c r="AF227" s="10">
        <f t="shared" si="7"/>
        <v>1</v>
      </c>
    </row>
    <row r="228" spans="2:32" s="7" customFormat="1" ht="11.5" x14ac:dyDescent="0.25">
      <c r="B228" s="228" t="s">
        <v>759</v>
      </c>
      <c r="C228" s="217" t="s">
        <v>697</v>
      </c>
      <c r="D228" s="113"/>
      <c r="E228" s="113" t="s">
        <v>313</v>
      </c>
      <c r="F228" s="186" t="s">
        <v>699</v>
      </c>
      <c r="G228" s="202" t="s">
        <v>247</v>
      </c>
      <c r="H228" s="202"/>
      <c r="I228" s="202"/>
      <c r="J228" s="202"/>
      <c r="K228" s="203" t="s">
        <v>247</v>
      </c>
      <c r="L228" s="324" t="s">
        <v>299</v>
      </c>
      <c r="M228" s="134"/>
      <c r="N228" s="134"/>
      <c r="O228" s="134"/>
      <c r="P228" s="134"/>
      <c r="Q228" s="96" t="s">
        <v>200</v>
      </c>
      <c r="R228" s="134"/>
      <c r="S228" s="134"/>
      <c r="T228" s="134"/>
      <c r="U228" s="134"/>
      <c r="V228" s="134"/>
      <c r="W228" s="134"/>
      <c r="X228" s="134"/>
      <c r="Y228" s="134"/>
      <c r="Z228" s="134"/>
      <c r="AA228" s="205"/>
      <c r="AB228" s="194" t="s">
        <v>785</v>
      </c>
      <c r="AC228" s="54"/>
      <c r="AD228" s="11">
        <f t="shared" si="6"/>
        <v>0</v>
      </c>
      <c r="AE228" s="21"/>
      <c r="AF228" s="10">
        <f t="shared" si="7"/>
        <v>0</v>
      </c>
    </row>
    <row r="229" spans="2:32" s="7" customFormat="1" ht="11.5" x14ac:dyDescent="0.25">
      <c r="B229" s="228" t="s">
        <v>759</v>
      </c>
      <c r="C229" s="217" t="s">
        <v>697</v>
      </c>
      <c r="D229" s="113"/>
      <c r="E229" s="113" t="s">
        <v>313</v>
      </c>
      <c r="F229" s="186" t="s">
        <v>699</v>
      </c>
      <c r="G229" s="202" t="s">
        <v>247</v>
      </c>
      <c r="H229" s="202"/>
      <c r="I229" s="202"/>
      <c r="J229" s="202"/>
      <c r="K229" s="203" t="s">
        <v>247</v>
      </c>
      <c r="L229" s="324" t="s">
        <v>300</v>
      </c>
      <c r="M229" s="134"/>
      <c r="N229" s="134"/>
      <c r="O229" s="134"/>
      <c r="P229" s="134"/>
      <c r="Q229" s="96" t="s">
        <v>201</v>
      </c>
      <c r="R229" s="134"/>
      <c r="S229" s="134"/>
      <c r="T229" s="134"/>
      <c r="U229" s="134"/>
      <c r="V229" s="134"/>
      <c r="W229" s="134"/>
      <c r="X229" s="134"/>
      <c r="Y229" s="134"/>
      <c r="Z229" s="134"/>
      <c r="AA229" s="205"/>
      <c r="AB229" s="194" t="s">
        <v>786</v>
      </c>
      <c r="AC229" s="54"/>
      <c r="AD229" s="11">
        <f t="shared" si="6"/>
        <v>0</v>
      </c>
      <c r="AE229" s="21"/>
      <c r="AF229" s="10">
        <f t="shared" si="7"/>
        <v>0</v>
      </c>
    </row>
    <row r="230" spans="2:32" s="7" customFormat="1" ht="11.5" x14ac:dyDescent="0.25">
      <c r="B230" s="228" t="s">
        <v>759</v>
      </c>
      <c r="C230" s="217" t="s">
        <v>697</v>
      </c>
      <c r="D230" s="113"/>
      <c r="E230" s="113" t="s">
        <v>313</v>
      </c>
      <c r="F230" s="186" t="s">
        <v>699</v>
      </c>
      <c r="G230" s="202" t="s">
        <v>247</v>
      </c>
      <c r="H230" s="202" t="s">
        <v>247</v>
      </c>
      <c r="I230" s="202" t="s">
        <v>247</v>
      </c>
      <c r="J230" s="202" t="s">
        <v>247</v>
      </c>
      <c r="K230" s="203" t="s">
        <v>247</v>
      </c>
      <c r="L230" s="324" t="s">
        <v>301</v>
      </c>
      <c r="M230" s="134"/>
      <c r="N230" s="134"/>
      <c r="O230" s="134"/>
      <c r="P230" s="134"/>
      <c r="Q230" s="96" t="s">
        <v>202</v>
      </c>
      <c r="R230" s="134"/>
      <c r="S230" s="134"/>
      <c r="T230" s="134"/>
      <c r="U230" s="134"/>
      <c r="V230" s="134"/>
      <c r="W230" s="134"/>
      <c r="X230" s="134"/>
      <c r="Y230" s="134"/>
      <c r="Z230" s="134"/>
      <c r="AA230" s="205"/>
      <c r="AB230" s="194" t="s">
        <v>787</v>
      </c>
      <c r="AC230" s="54"/>
      <c r="AD230" s="11">
        <f t="shared" si="6"/>
        <v>1</v>
      </c>
      <c r="AE230" s="21"/>
      <c r="AF230" s="10">
        <f t="shared" si="7"/>
        <v>1</v>
      </c>
    </row>
    <row r="231" spans="2:32" s="7" customFormat="1" ht="11.5" x14ac:dyDescent="0.25">
      <c r="B231" s="228" t="s">
        <v>759</v>
      </c>
      <c r="C231" s="217" t="s">
        <v>697</v>
      </c>
      <c r="D231" s="113"/>
      <c r="E231" s="113" t="s">
        <v>313</v>
      </c>
      <c r="F231" s="113"/>
      <c r="G231" s="202"/>
      <c r="H231" s="352" t="s">
        <v>247</v>
      </c>
      <c r="I231" s="202"/>
      <c r="J231" s="202" t="s">
        <v>247</v>
      </c>
      <c r="K231" s="203" t="s">
        <v>247</v>
      </c>
      <c r="L231" s="324" t="s">
        <v>302</v>
      </c>
      <c r="M231" s="134"/>
      <c r="N231" s="134"/>
      <c r="O231" s="134"/>
      <c r="P231" s="134"/>
      <c r="Q231" s="96" t="s">
        <v>762</v>
      </c>
      <c r="R231" s="134"/>
      <c r="S231" s="134"/>
      <c r="T231" s="134"/>
      <c r="U231" s="134"/>
      <c r="V231" s="134"/>
      <c r="W231" s="134"/>
      <c r="X231" s="134"/>
      <c r="Y231" s="134"/>
      <c r="Z231" s="134"/>
      <c r="AA231" s="205"/>
      <c r="AB231" s="194" t="s">
        <v>788</v>
      </c>
      <c r="AC231" s="54"/>
      <c r="AD231" s="11">
        <f t="shared" si="6"/>
        <v>0</v>
      </c>
      <c r="AE231" s="21"/>
      <c r="AF231" s="10">
        <f t="shared" si="7"/>
        <v>1</v>
      </c>
    </row>
    <row r="232" spans="2:32" s="7" customFormat="1" ht="11.5" x14ac:dyDescent="0.25">
      <c r="B232" s="228" t="s">
        <v>759</v>
      </c>
      <c r="C232" s="217" t="s">
        <v>697</v>
      </c>
      <c r="D232" s="113"/>
      <c r="E232" s="113" t="s">
        <v>313</v>
      </c>
      <c r="F232" s="113"/>
      <c r="G232" s="202"/>
      <c r="H232" s="202"/>
      <c r="I232" s="202"/>
      <c r="J232" s="202" t="s">
        <v>247</v>
      </c>
      <c r="K232" s="203" t="s">
        <v>247</v>
      </c>
      <c r="L232" s="324" t="s">
        <v>303</v>
      </c>
      <c r="M232" s="134"/>
      <c r="N232" s="134"/>
      <c r="O232" s="134"/>
      <c r="P232" s="134"/>
      <c r="Q232" s="96" t="s">
        <v>199</v>
      </c>
      <c r="R232" s="134"/>
      <c r="S232" s="134"/>
      <c r="T232" s="134"/>
      <c r="U232" s="134"/>
      <c r="V232" s="134"/>
      <c r="W232" s="134"/>
      <c r="X232" s="134"/>
      <c r="Y232" s="134"/>
      <c r="Z232" s="134"/>
      <c r="AA232" s="205"/>
      <c r="AB232" s="194" t="s">
        <v>789</v>
      </c>
      <c r="AC232" s="54"/>
      <c r="AD232" s="11">
        <f t="shared" si="6"/>
        <v>0</v>
      </c>
      <c r="AE232" s="21"/>
      <c r="AF232" s="10">
        <f t="shared" si="7"/>
        <v>0</v>
      </c>
    </row>
    <row r="233" spans="2:32" s="7" customFormat="1" ht="11.5" x14ac:dyDescent="0.25">
      <c r="B233" s="228" t="s">
        <v>759</v>
      </c>
      <c r="C233" s="217" t="s">
        <v>697</v>
      </c>
      <c r="D233" s="113"/>
      <c r="E233" s="113" t="s">
        <v>313</v>
      </c>
      <c r="F233" s="113"/>
      <c r="G233" s="202"/>
      <c r="H233" s="202"/>
      <c r="I233" s="202"/>
      <c r="J233" s="202" t="s">
        <v>247</v>
      </c>
      <c r="K233" s="203" t="s">
        <v>247</v>
      </c>
      <c r="L233" s="324" t="s">
        <v>304</v>
      </c>
      <c r="M233" s="134"/>
      <c r="N233" s="134"/>
      <c r="O233" s="134"/>
      <c r="P233" s="134"/>
      <c r="Q233" s="96" t="s">
        <v>200</v>
      </c>
      <c r="R233" s="134"/>
      <c r="S233" s="134"/>
      <c r="T233" s="134"/>
      <c r="U233" s="134"/>
      <c r="V233" s="134"/>
      <c r="W233" s="134"/>
      <c r="X233" s="134"/>
      <c r="Y233" s="134"/>
      <c r="Z233" s="134"/>
      <c r="AA233" s="205"/>
      <c r="AB233" s="194" t="s">
        <v>891</v>
      </c>
      <c r="AC233" s="54"/>
      <c r="AD233" s="11">
        <f t="shared" si="6"/>
        <v>0</v>
      </c>
      <c r="AE233" s="21"/>
      <c r="AF233" s="10">
        <f t="shared" si="7"/>
        <v>0</v>
      </c>
    </row>
    <row r="234" spans="2:32" s="7" customFormat="1" ht="11.5" x14ac:dyDescent="0.25">
      <c r="B234" s="228" t="s">
        <v>759</v>
      </c>
      <c r="C234" s="217" t="s">
        <v>697</v>
      </c>
      <c r="D234" s="113"/>
      <c r="E234" s="113" t="s">
        <v>313</v>
      </c>
      <c r="F234" s="113"/>
      <c r="G234" s="202"/>
      <c r="H234" s="202"/>
      <c r="I234" s="202"/>
      <c r="J234" s="202" t="s">
        <v>247</v>
      </c>
      <c r="K234" s="203" t="s">
        <v>247</v>
      </c>
      <c r="L234" s="324" t="s">
        <v>305</v>
      </c>
      <c r="M234" s="134"/>
      <c r="N234" s="134"/>
      <c r="O234" s="134"/>
      <c r="P234" s="134"/>
      <c r="Q234" s="96" t="s">
        <v>201</v>
      </c>
      <c r="R234" s="134"/>
      <c r="S234" s="134"/>
      <c r="T234" s="134"/>
      <c r="U234" s="134"/>
      <c r="V234" s="134"/>
      <c r="W234" s="134"/>
      <c r="X234" s="134"/>
      <c r="Y234" s="134"/>
      <c r="Z234" s="134"/>
      <c r="AA234" s="205"/>
      <c r="AB234" s="194" t="s">
        <v>768</v>
      </c>
      <c r="AC234" s="54"/>
      <c r="AD234" s="11">
        <f t="shared" si="6"/>
        <v>0</v>
      </c>
      <c r="AE234" s="21"/>
      <c r="AF234" s="10">
        <f t="shared" si="7"/>
        <v>0</v>
      </c>
    </row>
    <row r="235" spans="2:32" s="7" customFormat="1" ht="11.5" x14ac:dyDescent="0.25">
      <c r="B235" s="228" t="s">
        <v>759</v>
      </c>
      <c r="C235" s="217" t="s">
        <v>697</v>
      </c>
      <c r="D235" s="113"/>
      <c r="E235" s="113"/>
      <c r="F235" s="113"/>
      <c r="G235" s="202"/>
      <c r="H235" s="202"/>
      <c r="I235" s="202"/>
      <c r="J235" s="202" t="s">
        <v>247</v>
      </c>
      <c r="K235" s="203" t="s">
        <v>247</v>
      </c>
      <c r="L235" s="324" t="s">
        <v>306</v>
      </c>
      <c r="M235" s="134"/>
      <c r="N235" s="134"/>
      <c r="O235" s="134"/>
      <c r="P235" s="134"/>
      <c r="Q235" s="96" t="s">
        <v>202</v>
      </c>
      <c r="R235" s="134"/>
      <c r="S235" s="134"/>
      <c r="T235" s="134"/>
      <c r="U235" s="134"/>
      <c r="V235" s="134"/>
      <c r="W235" s="134"/>
      <c r="X235" s="134"/>
      <c r="Y235" s="134"/>
      <c r="Z235" s="134"/>
      <c r="AA235" s="205"/>
      <c r="AB235" s="194" t="s">
        <v>769</v>
      </c>
      <c r="AC235" s="54"/>
      <c r="AD235" s="11">
        <f t="shared" si="6"/>
        <v>0</v>
      </c>
      <c r="AE235" s="21"/>
      <c r="AF235" s="10">
        <f t="shared" si="7"/>
        <v>0</v>
      </c>
    </row>
    <row r="236" spans="2:32" s="7" customFormat="1" ht="12" thickBot="1" x14ac:dyDescent="0.3">
      <c r="B236" s="351"/>
      <c r="C236" s="248"/>
      <c r="D236" s="350"/>
      <c r="E236" s="350"/>
      <c r="F236" s="350"/>
      <c r="G236" s="248"/>
      <c r="H236" s="248"/>
      <c r="I236" s="248"/>
      <c r="J236" s="248"/>
      <c r="K236" s="349"/>
      <c r="L236" s="348"/>
      <c r="M236" s="320"/>
      <c r="N236" s="320"/>
      <c r="O236" s="320"/>
      <c r="P236" s="320"/>
      <c r="Q236" s="320"/>
      <c r="R236" s="320"/>
      <c r="S236" s="320"/>
      <c r="T236" s="320"/>
      <c r="U236" s="320"/>
      <c r="V236" s="320"/>
      <c r="W236" s="320"/>
      <c r="X236" s="320"/>
      <c r="Y236" s="320"/>
      <c r="Z236" s="320"/>
      <c r="AA236" s="316"/>
      <c r="AB236" s="347"/>
      <c r="AC236" s="164"/>
      <c r="AD236" s="346">
        <f t="shared" si="6"/>
        <v>0</v>
      </c>
      <c r="AE236" s="346"/>
      <c r="AF236" s="10">
        <f t="shared" si="7"/>
        <v>0</v>
      </c>
    </row>
    <row r="237" spans="2:32" s="7" customFormat="1" ht="11.5" x14ac:dyDescent="0.25">
      <c r="B237" s="345"/>
      <c r="C237" s="249"/>
      <c r="D237" s="344"/>
      <c r="E237" s="344"/>
      <c r="F237" s="344"/>
      <c r="G237" s="249"/>
      <c r="H237" s="249"/>
      <c r="I237" s="249"/>
      <c r="J237" s="249"/>
      <c r="K237" s="343"/>
      <c r="L237" s="342"/>
      <c r="M237" s="341"/>
      <c r="N237" s="341"/>
      <c r="O237" s="341"/>
      <c r="P237" s="341"/>
      <c r="Q237" s="341"/>
      <c r="R237" s="341"/>
      <c r="S237" s="341"/>
      <c r="T237" s="341"/>
      <c r="U237" s="341"/>
      <c r="V237" s="341"/>
      <c r="W237" s="341"/>
      <c r="X237" s="341"/>
      <c r="Y237" s="341"/>
      <c r="Z237" s="341"/>
      <c r="AA237" s="340"/>
      <c r="AB237" s="339"/>
      <c r="AC237" s="171"/>
      <c r="AD237" s="11">
        <f t="shared" si="6"/>
        <v>0</v>
      </c>
      <c r="AE237" s="338"/>
      <c r="AF237" s="10">
        <f t="shared" si="7"/>
        <v>0</v>
      </c>
    </row>
    <row r="238" spans="2:32" s="7" customFormat="1" ht="11.5" x14ac:dyDescent="0.25">
      <c r="B238" s="231" t="s">
        <v>312</v>
      </c>
      <c r="C238" s="146" t="s">
        <v>685</v>
      </c>
      <c r="D238" s="186" t="s">
        <v>441</v>
      </c>
      <c r="E238" s="186" t="s">
        <v>441</v>
      </c>
      <c r="F238" s="214" t="s">
        <v>441</v>
      </c>
      <c r="G238" s="202" t="s">
        <v>248</v>
      </c>
      <c r="H238" s="202" t="s">
        <v>248</v>
      </c>
      <c r="I238" s="202" t="s">
        <v>248</v>
      </c>
      <c r="J238" s="202" t="s">
        <v>248</v>
      </c>
      <c r="K238" s="203" t="s">
        <v>248</v>
      </c>
      <c r="L238" s="324" t="s">
        <v>441</v>
      </c>
      <c r="M238" s="134"/>
      <c r="N238" s="134"/>
      <c r="O238" s="134"/>
      <c r="P238" s="134"/>
      <c r="Q238" s="134"/>
      <c r="R238" s="134"/>
      <c r="S238" s="134"/>
      <c r="T238" s="134"/>
      <c r="U238" s="134"/>
      <c r="V238" s="134"/>
      <c r="W238" s="134"/>
      <c r="X238" s="134"/>
      <c r="Y238" s="134"/>
      <c r="Z238" s="134"/>
      <c r="AA238" s="205"/>
      <c r="AB238" s="198" t="s">
        <v>441</v>
      </c>
      <c r="AC238" s="54"/>
      <c r="AD238" s="11">
        <f t="shared" si="6"/>
        <v>1</v>
      </c>
      <c r="AE238" s="21" t="s">
        <v>893</v>
      </c>
      <c r="AF238" s="10">
        <f t="shared" si="7"/>
        <v>1</v>
      </c>
    </row>
    <row r="239" spans="2:32" s="7" customFormat="1" ht="11.5" x14ac:dyDescent="0.25">
      <c r="B239" s="226" t="s">
        <v>312</v>
      </c>
      <c r="C239" s="146" t="s">
        <v>685</v>
      </c>
      <c r="D239" s="186" t="s">
        <v>442</v>
      </c>
      <c r="E239" s="186" t="s">
        <v>442</v>
      </c>
      <c r="F239" s="214" t="s">
        <v>442</v>
      </c>
      <c r="G239" s="202" t="s">
        <v>248</v>
      </c>
      <c r="H239" s="202" t="s">
        <v>248</v>
      </c>
      <c r="I239" s="202" t="s">
        <v>248</v>
      </c>
      <c r="J239" s="202" t="s">
        <v>248</v>
      </c>
      <c r="K239" s="203" t="s">
        <v>248</v>
      </c>
      <c r="L239" s="324" t="s">
        <v>442</v>
      </c>
      <c r="M239" s="134"/>
      <c r="N239" s="134"/>
      <c r="O239" s="134"/>
      <c r="P239" s="134"/>
      <c r="Q239" s="134"/>
      <c r="R239" s="134"/>
      <c r="S239" s="134"/>
      <c r="T239" s="134"/>
      <c r="U239" s="134"/>
      <c r="V239" s="134"/>
      <c r="W239" s="134"/>
      <c r="X239" s="134"/>
      <c r="Y239" s="134"/>
      <c r="Z239" s="134"/>
      <c r="AA239" s="205"/>
      <c r="AB239" s="198" t="s">
        <v>442</v>
      </c>
      <c r="AC239" s="54"/>
      <c r="AD239" s="11">
        <f t="shared" si="6"/>
        <v>1</v>
      </c>
      <c r="AE239" s="21" t="s">
        <v>893</v>
      </c>
      <c r="AF239" s="10">
        <f t="shared" si="7"/>
        <v>1</v>
      </c>
    </row>
    <row r="240" spans="2:32" s="7" customFormat="1" ht="11.5" x14ac:dyDescent="0.25">
      <c r="B240" s="226" t="s">
        <v>312</v>
      </c>
      <c r="C240" s="146" t="s">
        <v>685</v>
      </c>
      <c r="D240" s="186" t="s">
        <v>443</v>
      </c>
      <c r="E240" s="186" t="s">
        <v>443</v>
      </c>
      <c r="F240" s="214" t="s">
        <v>443</v>
      </c>
      <c r="G240" s="202" t="s">
        <v>248</v>
      </c>
      <c r="H240" s="202" t="s">
        <v>248</v>
      </c>
      <c r="I240" s="202" t="s">
        <v>248</v>
      </c>
      <c r="J240" s="202" t="s">
        <v>248</v>
      </c>
      <c r="K240" s="203" t="s">
        <v>248</v>
      </c>
      <c r="L240" s="324" t="s">
        <v>443</v>
      </c>
      <c r="M240" s="134"/>
      <c r="N240" s="134"/>
      <c r="O240" s="134"/>
      <c r="P240" s="134"/>
      <c r="Q240" s="134"/>
      <c r="R240" s="134"/>
      <c r="S240" s="134"/>
      <c r="T240" s="134"/>
      <c r="U240" s="134"/>
      <c r="V240" s="134"/>
      <c r="W240" s="134"/>
      <c r="X240" s="134"/>
      <c r="Y240" s="134"/>
      <c r="Z240" s="134"/>
      <c r="AA240" s="205"/>
      <c r="AB240" s="198" t="s">
        <v>443</v>
      </c>
      <c r="AC240" s="54"/>
      <c r="AD240" s="11">
        <f t="shared" si="6"/>
        <v>1</v>
      </c>
      <c r="AE240" s="21" t="s">
        <v>893</v>
      </c>
      <c r="AF240" s="10">
        <f t="shared" si="7"/>
        <v>1</v>
      </c>
    </row>
    <row r="241" spans="2:32" s="7" customFormat="1" ht="11.5" x14ac:dyDescent="0.25">
      <c r="B241" s="226" t="s">
        <v>312</v>
      </c>
      <c r="C241" s="147" t="s">
        <v>686</v>
      </c>
      <c r="D241" s="113"/>
      <c r="E241" s="113"/>
      <c r="F241" s="13"/>
      <c r="G241" s="202"/>
      <c r="H241" s="202"/>
      <c r="I241" s="202"/>
      <c r="J241" s="202" t="s">
        <v>248</v>
      </c>
      <c r="K241" s="203" t="s">
        <v>248</v>
      </c>
      <c r="L241" s="324" t="s">
        <v>791</v>
      </c>
      <c r="M241" s="134"/>
      <c r="N241" s="134"/>
      <c r="O241" s="134"/>
      <c r="P241" s="134"/>
      <c r="Q241" s="134"/>
      <c r="R241" s="134"/>
      <c r="S241" s="134"/>
      <c r="T241" s="134"/>
      <c r="U241" s="134"/>
      <c r="V241" s="134"/>
      <c r="W241" s="134"/>
      <c r="X241" s="134"/>
      <c r="Y241" s="134"/>
      <c r="Z241" s="134"/>
      <c r="AA241" s="205"/>
      <c r="AB241" s="199" t="s">
        <v>791</v>
      </c>
      <c r="AC241" s="54" t="s">
        <v>311</v>
      </c>
      <c r="AD241" s="11">
        <f t="shared" si="6"/>
        <v>0</v>
      </c>
      <c r="AE241" s="21"/>
      <c r="AF241" s="10">
        <f t="shared" si="7"/>
        <v>0</v>
      </c>
    </row>
    <row r="242" spans="2:32" s="7" customFormat="1" ht="11.5" x14ac:dyDescent="0.25">
      <c r="B242" s="226" t="s">
        <v>312</v>
      </c>
      <c r="C242" s="147" t="s">
        <v>686</v>
      </c>
      <c r="D242" s="113"/>
      <c r="E242" s="113"/>
      <c r="F242" s="13"/>
      <c r="G242" s="202"/>
      <c r="H242" s="202"/>
      <c r="I242" s="202"/>
      <c r="J242" s="202" t="s">
        <v>248</v>
      </c>
      <c r="K242" s="203" t="s">
        <v>248</v>
      </c>
      <c r="L242" s="324" t="s">
        <v>792</v>
      </c>
      <c r="M242" s="134"/>
      <c r="N242" s="134"/>
      <c r="O242" s="134"/>
      <c r="P242" s="134"/>
      <c r="Q242" s="134"/>
      <c r="R242" s="134"/>
      <c r="S242" s="134"/>
      <c r="T242" s="134"/>
      <c r="U242" s="134"/>
      <c r="V242" s="134"/>
      <c r="W242" s="134"/>
      <c r="X242" s="134"/>
      <c r="Y242" s="134"/>
      <c r="Z242" s="134"/>
      <c r="AA242" s="205"/>
      <c r="AB242" s="199" t="s">
        <v>792</v>
      </c>
      <c r="AC242" s="54" t="s">
        <v>311</v>
      </c>
      <c r="AD242" s="11">
        <f t="shared" si="6"/>
        <v>0</v>
      </c>
      <c r="AE242" s="21"/>
      <c r="AF242" s="10">
        <f t="shared" si="7"/>
        <v>0</v>
      </c>
    </row>
    <row r="243" spans="2:32" s="7" customFormat="1" ht="12" x14ac:dyDescent="0.25">
      <c r="B243" s="223" t="s">
        <v>800</v>
      </c>
      <c r="C243" s="217" t="s">
        <v>628</v>
      </c>
      <c r="D243" s="186" t="s">
        <v>33</v>
      </c>
      <c r="E243" s="186" t="s">
        <v>33</v>
      </c>
      <c r="F243" s="186" t="s">
        <v>33</v>
      </c>
      <c r="G243" s="202" t="s">
        <v>248</v>
      </c>
      <c r="H243" s="202" t="s">
        <v>248</v>
      </c>
      <c r="I243" s="202" t="s">
        <v>248</v>
      </c>
      <c r="J243" s="202" t="s">
        <v>248</v>
      </c>
      <c r="K243" s="203" t="s">
        <v>248</v>
      </c>
      <c r="L243" s="324" t="s">
        <v>33</v>
      </c>
      <c r="M243" s="134"/>
      <c r="N243" s="337"/>
      <c r="O243" s="134"/>
      <c r="P243" s="134"/>
      <c r="Q243" s="134"/>
      <c r="R243" s="134"/>
      <c r="S243" s="134"/>
      <c r="T243" s="134"/>
      <c r="U243" s="134"/>
      <c r="V243" s="134"/>
      <c r="W243" s="134"/>
      <c r="X243" s="134"/>
      <c r="Y243" s="134"/>
      <c r="Z243" s="134"/>
      <c r="AA243" s="205"/>
      <c r="AB243" s="199" t="s">
        <v>33</v>
      </c>
      <c r="AC243" s="56" t="s">
        <v>147</v>
      </c>
      <c r="AD243" s="11">
        <f t="shared" si="6"/>
        <v>1</v>
      </c>
      <c r="AE243" s="21" t="s">
        <v>893</v>
      </c>
      <c r="AF243" s="10">
        <f t="shared" si="7"/>
        <v>1</v>
      </c>
    </row>
    <row r="244" spans="2:32" s="7" customFormat="1" ht="11.5" x14ac:dyDescent="0.25">
      <c r="B244" s="223" t="s">
        <v>800</v>
      </c>
      <c r="C244" s="217" t="s">
        <v>628</v>
      </c>
      <c r="D244" s="186" t="s">
        <v>24</v>
      </c>
      <c r="E244" s="186" t="s">
        <v>24</v>
      </c>
      <c r="F244" s="186" t="s">
        <v>24</v>
      </c>
      <c r="G244" s="202" t="s">
        <v>248</v>
      </c>
      <c r="H244" s="202" t="s">
        <v>248</v>
      </c>
      <c r="I244" s="202" t="s">
        <v>248</v>
      </c>
      <c r="J244" s="202" t="s">
        <v>248</v>
      </c>
      <c r="K244" s="203" t="s">
        <v>248</v>
      </c>
      <c r="L244" s="324" t="s">
        <v>24</v>
      </c>
      <c r="M244" s="134"/>
      <c r="N244" s="134"/>
      <c r="O244" s="134"/>
      <c r="P244" s="134"/>
      <c r="Q244" s="134"/>
      <c r="R244" s="134"/>
      <c r="S244" s="134"/>
      <c r="T244" s="134"/>
      <c r="U244" s="134"/>
      <c r="V244" s="134"/>
      <c r="W244" s="134"/>
      <c r="X244" s="134"/>
      <c r="Y244" s="134"/>
      <c r="Z244" s="134"/>
      <c r="AA244" s="205"/>
      <c r="AB244" s="199" t="s">
        <v>24</v>
      </c>
      <c r="AC244" s="56" t="s">
        <v>147</v>
      </c>
      <c r="AD244" s="11">
        <f t="shared" si="6"/>
        <v>1</v>
      </c>
      <c r="AE244" s="21" t="s">
        <v>893</v>
      </c>
      <c r="AF244" s="10">
        <f t="shared" si="7"/>
        <v>1</v>
      </c>
    </row>
    <row r="245" spans="2:32" s="7" customFormat="1" ht="11.5" x14ac:dyDescent="0.25">
      <c r="B245" s="223" t="s">
        <v>931</v>
      </c>
      <c r="C245" s="217" t="s">
        <v>697</v>
      </c>
      <c r="D245" s="186" t="s">
        <v>827</v>
      </c>
      <c r="E245" s="186" t="s">
        <v>827</v>
      </c>
      <c r="F245" s="186" t="s">
        <v>827</v>
      </c>
      <c r="G245" s="202" t="s">
        <v>248</v>
      </c>
      <c r="H245" s="202" t="s">
        <v>248</v>
      </c>
      <c r="I245" s="202" t="s">
        <v>248</v>
      </c>
      <c r="J245" s="202" t="s">
        <v>248</v>
      </c>
      <c r="K245" s="203" t="s">
        <v>248</v>
      </c>
      <c r="L245" s="324" t="s">
        <v>827</v>
      </c>
      <c r="M245" s="134"/>
      <c r="N245" s="134"/>
      <c r="O245" s="134"/>
      <c r="P245" s="134"/>
      <c r="Q245" s="134"/>
      <c r="R245" s="134"/>
      <c r="S245" s="134"/>
      <c r="T245" s="134"/>
      <c r="U245" s="134"/>
      <c r="V245" s="134"/>
      <c r="W245" s="134"/>
      <c r="X245" s="134"/>
      <c r="Y245" s="134"/>
      <c r="Z245" s="134"/>
      <c r="AA245" s="205"/>
      <c r="AB245" s="199" t="s">
        <v>827</v>
      </c>
      <c r="AC245" s="54"/>
      <c r="AD245" s="11">
        <f t="shared" si="6"/>
        <v>1</v>
      </c>
      <c r="AE245" s="21" t="s">
        <v>893</v>
      </c>
      <c r="AF245" s="10">
        <f t="shared" si="7"/>
        <v>1</v>
      </c>
    </row>
    <row r="246" spans="2:32" s="7" customFormat="1" ht="11.5" x14ac:dyDescent="0.25">
      <c r="B246" s="223" t="s">
        <v>931</v>
      </c>
      <c r="C246" s="217" t="s">
        <v>697</v>
      </c>
      <c r="D246" s="186" t="s">
        <v>828</v>
      </c>
      <c r="E246" s="186" t="s">
        <v>828</v>
      </c>
      <c r="F246" s="186" t="s">
        <v>828</v>
      </c>
      <c r="G246" s="202" t="s">
        <v>248</v>
      </c>
      <c r="H246" s="202" t="s">
        <v>248</v>
      </c>
      <c r="I246" s="202" t="s">
        <v>248</v>
      </c>
      <c r="J246" s="202" t="s">
        <v>248</v>
      </c>
      <c r="K246" s="203" t="s">
        <v>248</v>
      </c>
      <c r="L246" s="324" t="s">
        <v>828</v>
      </c>
      <c r="M246" s="134"/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134"/>
      <c r="Y246" s="134"/>
      <c r="Z246" s="134"/>
      <c r="AA246" s="205"/>
      <c r="AB246" s="199" t="s">
        <v>828</v>
      </c>
      <c r="AC246" s="54"/>
      <c r="AD246" s="11">
        <f t="shared" si="6"/>
        <v>1</v>
      </c>
      <c r="AE246" s="21" t="s">
        <v>893</v>
      </c>
      <c r="AF246" s="10">
        <f t="shared" si="7"/>
        <v>1</v>
      </c>
    </row>
    <row r="247" spans="2:32" s="7" customFormat="1" ht="11.5" x14ac:dyDescent="0.25">
      <c r="B247" s="223" t="s">
        <v>800</v>
      </c>
      <c r="C247" s="217" t="s">
        <v>628</v>
      </c>
      <c r="D247" s="186" t="s">
        <v>807</v>
      </c>
      <c r="E247" s="113" t="s">
        <v>807</v>
      </c>
      <c r="F247" s="113"/>
      <c r="G247" s="202"/>
      <c r="H247" s="202" t="s">
        <v>248</v>
      </c>
      <c r="I247" s="202" t="s">
        <v>248</v>
      </c>
      <c r="J247" s="202" t="s">
        <v>248</v>
      </c>
      <c r="K247" s="203" t="s">
        <v>248</v>
      </c>
      <c r="L247" s="324" t="s">
        <v>807</v>
      </c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  <c r="AA247" s="205"/>
      <c r="AB247" s="199" t="s">
        <v>807</v>
      </c>
      <c r="AC247" s="54"/>
      <c r="AD247" s="11">
        <f t="shared" si="6"/>
        <v>0</v>
      </c>
      <c r="AE247" s="21"/>
      <c r="AF247" s="10">
        <f t="shared" si="7"/>
        <v>1</v>
      </c>
    </row>
    <row r="248" spans="2:32" s="7" customFormat="1" ht="11.5" x14ac:dyDescent="0.25">
      <c r="B248" s="334"/>
      <c r="C248" s="286"/>
      <c r="D248" s="13"/>
      <c r="E248" s="13"/>
      <c r="F248" s="13"/>
      <c r="G248" s="202"/>
      <c r="H248" s="202"/>
      <c r="I248" s="202"/>
      <c r="J248" s="202"/>
      <c r="K248" s="203"/>
      <c r="L248" s="32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  <c r="AA248" s="205"/>
      <c r="AB248" s="199"/>
      <c r="AC248" s="54"/>
      <c r="AD248" s="11">
        <f t="shared" si="6"/>
        <v>0</v>
      </c>
      <c r="AE248" s="21"/>
      <c r="AF248" s="10">
        <f t="shared" si="7"/>
        <v>0</v>
      </c>
    </row>
    <row r="249" spans="2:32" s="7" customFormat="1" ht="11.5" x14ac:dyDescent="0.25">
      <c r="B249" s="334" t="s">
        <v>312</v>
      </c>
      <c r="C249" s="286"/>
      <c r="D249" s="15" t="s">
        <v>580</v>
      </c>
      <c r="E249" s="15" t="s">
        <v>580</v>
      </c>
      <c r="F249" s="15" t="s">
        <v>580</v>
      </c>
      <c r="G249" s="202" t="s">
        <v>248</v>
      </c>
      <c r="H249" s="202" t="s">
        <v>248</v>
      </c>
      <c r="I249" s="202" t="s">
        <v>248</v>
      </c>
      <c r="J249" s="202" t="s">
        <v>248</v>
      </c>
      <c r="K249" s="203" t="s">
        <v>248</v>
      </c>
      <c r="L249" s="324" t="s">
        <v>580</v>
      </c>
      <c r="M249" s="134"/>
      <c r="N249" s="134"/>
      <c r="O249" s="323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  <c r="AA249" s="205"/>
      <c r="AB249" s="199" t="s">
        <v>580</v>
      </c>
      <c r="AC249" s="54"/>
      <c r="AD249" s="11">
        <f t="shared" si="6"/>
        <v>1</v>
      </c>
      <c r="AE249" s="21" t="s">
        <v>893</v>
      </c>
      <c r="AF249" s="10">
        <f t="shared" si="7"/>
        <v>1</v>
      </c>
    </row>
    <row r="250" spans="2:32" s="7" customFormat="1" ht="12" x14ac:dyDescent="0.25">
      <c r="B250" s="334" t="s">
        <v>312</v>
      </c>
      <c r="C250" s="286"/>
      <c r="D250" s="15" t="s">
        <v>581</v>
      </c>
      <c r="E250" s="15" t="s">
        <v>581</v>
      </c>
      <c r="F250" s="15" t="s">
        <v>581</v>
      </c>
      <c r="G250" s="202" t="s">
        <v>248</v>
      </c>
      <c r="H250" s="202" t="s">
        <v>248</v>
      </c>
      <c r="I250" s="202" t="s">
        <v>248</v>
      </c>
      <c r="J250" s="202" t="s">
        <v>248</v>
      </c>
      <c r="K250" s="203" t="s">
        <v>248</v>
      </c>
      <c r="L250" s="324" t="s">
        <v>581</v>
      </c>
      <c r="M250" s="134"/>
      <c r="N250" s="134"/>
      <c r="O250" s="323"/>
      <c r="P250" s="336"/>
      <c r="Q250" s="335"/>
      <c r="R250" s="323"/>
      <c r="S250" s="134"/>
      <c r="T250" s="134"/>
      <c r="U250" s="134"/>
      <c r="V250" s="134"/>
      <c r="W250" s="134"/>
      <c r="X250" s="134"/>
      <c r="Y250" s="134"/>
      <c r="Z250" s="134"/>
      <c r="AA250" s="205"/>
      <c r="AB250" s="199" t="s">
        <v>581</v>
      </c>
      <c r="AC250" s="54"/>
      <c r="AD250" s="11">
        <f t="shared" si="6"/>
        <v>1</v>
      </c>
      <c r="AE250" s="21" t="s">
        <v>893</v>
      </c>
      <c r="AF250" s="10">
        <f t="shared" si="7"/>
        <v>1</v>
      </c>
    </row>
    <row r="251" spans="2:32" s="7" customFormat="1" ht="11.5" x14ac:dyDescent="0.25">
      <c r="B251" s="334" t="s">
        <v>757</v>
      </c>
      <c r="C251" s="286"/>
      <c r="D251" s="182" t="s">
        <v>582</v>
      </c>
      <c r="E251" s="182" t="s">
        <v>582</v>
      </c>
      <c r="F251" s="182" t="s">
        <v>582</v>
      </c>
      <c r="G251" s="202" t="s">
        <v>248</v>
      </c>
      <c r="H251" s="202" t="s">
        <v>248</v>
      </c>
      <c r="I251" s="202" t="s">
        <v>248</v>
      </c>
      <c r="J251" s="202" t="s">
        <v>248</v>
      </c>
      <c r="K251" s="203" t="s">
        <v>248</v>
      </c>
      <c r="L251" s="324" t="s">
        <v>582</v>
      </c>
      <c r="M251" s="134"/>
      <c r="N251" s="134"/>
      <c r="O251" s="323"/>
      <c r="P251" s="323"/>
      <c r="Q251" s="335"/>
      <c r="R251" s="323"/>
      <c r="S251" s="134"/>
      <c r="T251" s="134"/>
      <c r="U251" s="134"/>
      <c r="V251" s="134"/>
      <c r="W251" s="134"/>
      <c r="X251" s="134"/>
      <c r="Y251" s="134"/>
      <c r="Z251" s="134"/>
      <c r="AA251" s="205"/>
      <c r="AB251" s="199" t="s">
        <v>582</v>
      </c>
      <c r="AC251" s="54"/>
      <c r="AD251" s="11">
        <f t="shared" si="6"/>
        <v>1</v>
      </c>
      <c r="AE251" s="21" t="s">
        <v>893</v>
      </c>
      <c r="AF251" s="10">
        <f t="shared" si="7"/>
        <v>1</v>
      </c>
    </row>
    <row r="252" spans="2:32" s="7" customFormat="1" ht="11.5" x14ac:dyDescent="0.25">
      <c r="B252" s="334" t="s">
        <v>757</v>
      </c>
      <c r="C252" s="286"/>
      <c r="D252" s="182" t="s">
        <v>583</v>
      </c>
      <c r="E252" s="182" t="s">
        <v>583</v>
      </c>
      <c r="F252" s="182" t="s">
        <v>583</v>
      </c>
      <c r="G252" s="202" t="s">
        <v>248</v>
      </c>
      <c r="H252" s="202" t="s">
        <v>248</v>
      </c>
      <c r="I252" s="202" t="s">
        <v>248</v>
      </c>
      <c r="J252" s="202" t="s">
        <v>248</v>
      </c>
      <c r="K252" s="203" t="s">
        <v>248</v>
      </c>
      <c r="L252" s="324" t="s">
        <v>583</v>
      </c>
      <c r="M252" s="134"/>
      <c r="N252" s="323"/>
      <c r="O252" s="323"/>
      <c r="P252" s="323"/>
      <c r="Q252" s="335"/>
      <c r="R252" s="323"/>
      <c r="S252" s="134"/>
      <c r="T252" s="134"/>
      <c r="U252" s="134"/>
      <c r="V252" s="134"/>
      <c r="W252" s="134"/>
      <c r="X252" s="134"/>
      <c r="Y252" s="134"/>
      <c r="Z252" s="134"/>
      <c r="AA252" s="205"/>
      <c r="AB252" s="199" t="s">
        <v>583</v>
      </c>
      <c r="AC252" s="54"/>
      <c r="AD252" s="11">
        <f t="shared" si="6"/>
        <v>1</v>
      </c>
      <c r="AE252" s="21" t="s">
        <v>893</v>
      </c>
      <c r="AF252" s="10">
        <f t="shared" si="7"/>
        <v>1</v>
      </c>
    </row>
    <row r="253" spans="2:32" s="7" customFormat="1" ht="11.5" x14ac:dyDescent="0.25">
      <c r="B253" s="334" t="s">
        <v>346</v>
      </c>
      <c r="C253" s="286"/>
      <c r="D253" s="13" t="s">
        <v>16</v>
      </c>
      <c r="E253" s="13" t="s">
        <v>16</v>
      </c>
      <c r="F253" s="13" t="s">
        <v>16</v>
      </c>
      <c r="G253" s="202" t="s">
        <v>248</v>
      </c>
      <c r="H253" s="202" t="s">
        <v>248</v>
      </c>
      <c r="I253" s="202" t="s">
        <v>248</v>
      </c>
      <c r="J253" s="202" t="s">
        <v>248</v>
      </c>
      <c r="K253" s="203" t="s">
        <v>248</v>
      </c>
      <c r="L253" s="324" t="s">
        <v>16</v>
      </c>
      <c r="M253" s="134"/>
      <c r="N253" s="134"/>
      <c r="O253" s="323"/>
      <c r="P253" s="323"/>
      <c r="Q253" s="335"/>
      <c r="R253" s="323"/>
      <c r="S253" s="134"/>
      <c r="T253" s="134"/>
      <c r="U253" s="134"/>
      <c r="V253" s="134"/>
      <c r="W253" s="134"/>
      <c r="X253" s="134"/>
      <c r="Y253" s="134"/>
      <c r="Z253" s="134"/>
      <c r="AA253" s="205"/>
      <c r="AB253" s="199" t="s">
        <v>16</v>
      </c>
      <c r="AC253" s="54"/>
      <c r="AD253" s="11">
        <f t="shared" si="6"/>
        <v>1</v>
      </c>
      <c r="AE253" s="21" t="s">
        <v>893</v>
      </c>
      <c r="AF253" s="10">
        <f t="shared" si="7"/>
        <v>1</v>
      </c>
    </row>
    <row r="254" spans="2:32" s="7" customFormat="1" ht="11.5" x14ac:dyDescent="0.25">
      <c r="B254" s="334" t="s">
        <v>346</v>
      </c>
      <c r="C254" s="286"/>
      <c r="D254" s="90" t="s">
        <v>100</v>
      </c>
      <c r="E254" s="90" t="s">
        <v>100</v>
      </c>
      <c r="F254" s="90" t="s">
        <v>100</v>
      </c>
      <c r="G254" s="202" t="s">
        <v>248</v>
      </c>
      <c r="H254" s="202"/>
      <c r="I254" s="202" t="s">
        <v>248</v>
      </c>
      <c r="J254" s="202"/>
      <c r="K254" s="203" t="s">
        <v>248</v>
      </c>
      <c r="L254" s="324" t="s">
        <v>100</v>
      </c>
      <c r="M254" s="134"/>
      <c r="N254" s="134"/>
      <c r="O254" s="323"/>
      <c r="P254" s="323"/>
      <c r="Q254" s="335"/>
      <c r="R254" s="323"/>
      <c r="S254" s="134"/>
      <c r="T254" s="134"/>
      <c r="U254" s="134"/>
      <c r="V254" s="134"/>
      <c r="W254" s="134"/>
      <c r="X254" s="134"/>
      <c r="Y254" s="134"/>
      <c r="Z254" s="134"/>
      <c r="AA254" s="205"/>
      <c r="AB254" s="199" t="s">
        <v>100</v>
      </c>
      <c r="AC254" s="54"/>
      <c r="AD254" s="11">
        <f t="shared" si="6"/>
        <v>0</v>
      </c>
      <c r="AE254" s="21" t="s">
        <v>893</v>
      </c>
      <c r="AF254" s="10">
        <f t="shared" si="7"/>
        <v>1</v>
      </c>
    </row>
    <row r="255" spans="2:32" s="7" customFormat="1" ht="11.5" x14ac:dyDescent="0.25">
      <c r="B255" s="334" t="s">
        <v>346</v>
      </c>
      <c r="C255" s="286"/>
      <c r="D255" s="90" t="s">
        <v>101</v>
      </c>
      <c r="E255" s="90" t="s">
        <v>101</v>
      </c>
      <c r="F255" s="90" t="s">
        <v>101</v>
      </c>
      <c r="G255" s="202" t="s">
        <v>248</v>
      </c>
      <c r="H255" s="202"/>
      <c r="I255" s="202" t="s">
        <v>248</v>
      </c>
      <c r="J255" s="202"/>
      <c r="K255" s="203" t="s">
        <v>248</v>
      </c>
      <c r="L255" s="324" t="s">
        <v>101</v>
      </c>
      <c r="M255" s="134"/>
      <c r="N255" s="331"/>
      <c r="O255" s="332"/>
      <c r="P255" s="332"/>
      <c r="Q255" s="333"/>
      <c r="R255" s="332"/>
      <c r="S255" s="331"/>
      <c r="T255" s="331"/>
      <c r="U255" s="331"/>
      <c r="V255" s="331"/>
      <c r="W255" s="331"/>
      <c r="X255" s="331"/>
      <c r="Y255" s="331"/>
      <c r="Z255" s="331"/>
      <c r="AA255" s="330"/>
      <c r="AB255" s="199" t="s">
        <v>101</v>
      </c>
      <c r="AC255" s="61"/>
      <c r="AD255" s="11">
        <f t="shared" si="6"/>
        <v>0</v>
      </c>
      <c r="AE255" s="21" t="s">
        <v>893</v>
      </c>
      <c r="AF255" s="10">
        <f t="shared" si="7"/>
        <v>1</v>
      </c>
    </row>
    <row r="256" spans="2:32" s="7" customFormat="1" ht="11.5" x14ac:dyDescent="0.25">
      <c r="B256" s="223" t="s">
        <v>758</v>
      </c>
      <c r="C256" s="148" t="s">
        <v>684</v>
      </c>
      <c r="D256" s="214" t="s">
        <v>23</v>
      </c>
      <c r="E256" s="242" t="s">
        <v>23</v>
      </c>
      <c r="F256" s="214" t="s">
        <v>23</v>
      </c>
      <c r="G256" s="202" t="s">
        <v>248</v>
      </c>
      <c r="H256" s="202" t="s">
        <v>248</v>
      </c>
      <c r="I256" s="202"/>
      <c r="J256" s="202" t="s">
        <v>248</v>
      </c>
      <c r="K256" s="203" t="s">
        <v>248</v>
      </c>
      <c r="L256" s="324" t="s">
        <v>23</v>
      </c>
      <c r="M256" s="134"/>
      <c r="N256" s="329"/>
      <c r="O256" s="329"/>
      <c r="P256" s="329"/>
      <c r="Q256" s="329"/>
      <c r="R256" s="329"/>
      <c r="S256" s="329"/>
      <c r="T256" s="329"/>
      <c r="U256" s="329"/>
      <c r="V256" s="329"/>
      <c r="W256" s="329"/>
      <c r="X256" s="329"/>
      <c r="Y256" s="329"/>
      <c r="Z256" s="329"/>
      <c r="AA256" s="329"/>
      <c r="AB256" s="200" t="s">
        <v>23</v>
      </c>
      <c r="AC256" s="61"/>
      <c r="AD256" s="11">
        <f t="shared" si="6"/>
        <v>0</v>
      </c>
      <c r="AE256" s="21" t="s">
        <v>893</v>
      </c>
      <c r="AF256" s="10">
        <f t="shared" si="7"/>
        <v>1</v>
      </c>
    </row>
    <row r="257" spans="2:32" s="7" customFormat="1" ht="11.5" x14ac:dyDescent="0.25">
      <c r="B257" s="223" t="s">
        <v>758</v>
      </c>
      <c r="C257" s="148" t="s">
        <v>684</v>
      </c>
      <c r="D257" s="214" t="s">
        <v>22</v>
      </c>
      <c r="E257" s="242" t="s">
        <v>22</v>
      </c>
      <c r="F257" s="214" t="s">
        <v>22</v>
      </c>
      <c r="G257" s="202" t="s">
        <v>248</v>
      </c>
      <c r="H257" s="202" t="s">
        <v>248</v>
      </c>
      <c r="I257" s="202"/>
      <c r="J257" s="202" t="s">
        <v>248</v>
      </c>
      <c r="K257" s="203" t="s">
        <v>248</v>
      </c>
      <c r="L257" s="324" t="s">
        <v>22</v>
      </c>
      <c r="M257" s="134"/>
      <c r="N257" s="327"/>
      <c r="O257" s="327"/>
      <c r="P257" s="327"/>
      <c r="Q257" s="328"/>
      <c r="R257" s="327"/>
      <c r="S257" s="207"/>
      <c r="T257" s="326"/>
      <c r="U257" s="326"/>
      <c r="V257" s="326"/>
      <c r="W257" s="326"/>
      <c r="X257" s="326"/>
      <c r="Y257" s="326"/>
      <c r="Z257" s="326"/>
      <c r="AA257" s="325"/>
      <c r="AB257" s="200" t="s">
        <v>22</v>
      </c>
      <c r="AC257" s="54"/>
      <c r="AD257" s="11">
        <f t="shared" si="6"/>
        <v>0</v>
      </c>
      <c r="AE257" s="21" t="s">
        <v>893</v>
      </c>
      <c r="AF257" s="10">
        <f t="shared" si="7"/>
        <v>1</v>
      </c>
    </row>
    <row r="258" spans="2:32" s="7" customFormat="1" ht="11.5" x14ac:dyDescent="0.25">
      <c r="B258" s="223" t="s">
        <v>758</v>
      </c>
      <c r="C258" s="148" t="s">
        <v>684</v>
      </c>
      <c r="D258" s="214" t="s">
        <v>6</v>
      </c>
      <c r="E258" s="242" t="s">
        <v>6</v>
      </c>
      <c r="F258" s="214" t="s">
        <v>6</v>
      </c>
      <c r="G258" s="202" t="s">
        <v>248</v>
      </c>
      <c r="H258" s="202" t="s">
        <v>248</v>
      </c>
      <c r="I258" s="202"/>
      <c r="J258" s="202" t="s">
        <v>248</v>
      </c>
      <c r="K258" s="203" t="s">
        <v>248</v>
      </c>
      <c r="L258" s="324" t="s">
        <v>6</v>
      </c>
      <c r="M258" s="134"/>
      <c r="N258" s="134"/>
      <c r="O258" s="323"/>
      <c r="P258" s="323"/>
      <c r="Q258" s="134"/>
      <c r="R258" s="134"/>
      <c r="S258" s="134"/>
      <c r="T258" s="206"/>
      <c r="U258" s="134"/>
      <c r="V258" s="134"/>
      <c r="W258" s="206"/>
      <c r="X258" s="206"/>
      <c r="Y258" s="206"/>
      <c r="Z258" s="206"/>
      <c r="AA258" s="205"/>
      <c r="AB258" s="200" t="s">
        <v>6</v>
      </c>
      <c r="AC258" s="54"/>
      <c r="AD258" s="11">
        <f t="shared" si="6"/>
        <v>0</v>
      </c>
      <c r="AE258" s="21" t="s">
        <v>893</v>
      </c>
      <c r="AF258" s="10">
        <f t="shared" si="7"/>
        <v>1</v>
      </c>
    </row>
    <row r="259" spans="2:32" s="7" customFormat="1" ht="11.5" x14ac:dyDescent="0.25">
      <c r="B259" s="223" t="s">
        <v>758</v>
      </c>
      <c r="C259" s="148" t="s">
        <v>684</v>
      </c>
      <c r="D259" s="214" t="s">
        <v>15</v>
      </c>
      <c r="E259" s="242" t="s">
        <v>15</v>
      </c>
      <c r="F259" s="214" t="s">
        <v>15</v>
      </c>
      <c r="G259" s="202" t="s">
        <v>248</v>
      </c>
      <c r="H259" s="202" t="s">
        <v>248</v>
      </c>
      <c r="I259" s="202"/>
      <c r="J259" s="202" t="s">
        <v>248</v>
      </c>
      <c r="K259" s="203" t="s">
        <v>248</v>
      </c>
      <c r="L259" s="324" t="s">
        <v>15</v>
      </c>
      <c r="M259" s="134"/>
      <c r="N259" s="134"/>
      <c r="O259" s="323"/>
      <c r="P259" s="323"/>
      <c r="Q259" s="134"/>
      <c r="R259" s="134"/>
      <c r="S259" s="134"/>
      <c r="T259" s="206"/>
      <c r="U259" s="134"/>
      <c r="V259" s="134"/>
      <c r="W259" s="206"/>
      <c r="X259" s="206"/>
      <c r="Y259" s="206"/>
      <c r="Z259" s="206"/>
      <c r="AA259" s="205"/>
      <c r="AB259" s="200" t="s">
        <v>15</v>
      </c>
      <c r="AC259" s="45"/>
      <c r="AD259" s="11">
        <f t="shared" si="6"/>
        <v>0</v>
      </c>
      <c r="AE259" s="21" t="s">
        <v>893</v>
      </c>
      <c r="AF259" s="10">
        <f t="shared" si="7"/>
        <v>1</v>
      </c>
    </row>
    <row r="260" spans="2:32" s="7" customFormat="1" ht="11.5" x14ac:dyDescent="0.25">
      <c r="B260" s="223" t="s">
        <v>758</v>
      </c>
      <c r="C260" s="148" t="s">
        <v>684</v>
      </c>
      <c r="D260" s="214" t="s">
        <v>32</v>
      </c>
      <c r="E260" s="242" t="s">
        <v>32</v>
      </c>
      <c r="F260" s="214" t="s">
        <v>32</v>
      </c>
      <c r="G260" s="202" t="s">
        <v>248</v>
      </c>
      <c r="H260" s="202" t="s">
        <v>248</v>
      </c>
      <c r="I260" s="202"/>
      <c r="J260" s="202" t="s">
        <v>248</v>
      </c>
      <c r="K260" s="203" t="s">
        <v>248</v>
      </c>
      <c r="L260" s="324" t="s">
        <v>32</v>
      </c>
      <c r="M260" s="134"/>
      <c r="N260" s="134"/>
      <c r="O260" s="134"/>
      <c r="P260" s="323"/>
      <c r="Q260" s="134"/>
      <c r="R260" s="134"/>
      <c r="S260" s="134"/>
      <c r="T260" s="206"/>
      <c r="U260" s="134"/>
      <c r="V260" s="134"/>
      <c r="W260" s="206"/>
      <c r="X260" s="206"/>
      <c r="Y260" s="206"/>
      <c r="Z260" s="206"/>
      <c r="AA260" s="205"/>
      <c r="AB260" s="200" t="s">
        <v>32</v>
      </c>
      <c r="AC260" s="45"/>
      <c r="AD260" s="11">
        <f t="shared" si="6"/>
        <v>0</v>
      </c>
      <c r="AE260" s="21" t="s">
        <v>893</v>
      </c>
      <c r="AF260" s="10">
        <f t="shared" si="7"/>
        <v>1</v>
      </c>
    </row>
    <row r="261" spans="2:32" s="7" customFormat="1" ht="11.5" x14ac:dyDescent="0.25">
      <c r="B261" s="232" t="s">
        <v>758</v>
      </c>
      <c r="C261" s="148" t="s">
        <v>684</v>
      </c>
      <c r="D261" s="214" t="s">
        <v>39</v>
      </c>
      <c r="E261" s="242" t="s">
        <v>39</v>
      </c>
      <c r="F261" s="214" t="s">
        <v>39</v>
      </c>
      <c r="G261" s="202" t="s">
        <v>248</v>
      </c>
      <c r="H261" s="202" t="s">
        <v>248</v>
      </c>
      <c r="I261" s="202"/>
      <c r="J261" s="202" t="s">
        <v>248</v>
      </c>
      <c r="K261" s="203" t="s">
        <v>248</v>
      </c>
      <c r="L261" s="324" t="s">
        <v>39</v>
      </c>
      <c r="M261" s="134"/>
      <c r="N261" s="323"/>
      <c r="O261" s="323"/>
      <c r="P261" s="134"/>
      <c r="Q261" s="134"/>
      <c r="R261" s="323"/>
      <c r="S261" s="134"/>
      <c r="T261" s="206"/>
      <c r="U261" s="206"/>
      <c r="V261" s="206"/>
      <c r="W261" s="206"/>
      <c r="X261" s="206"/>
      <c r="Y261" s="206"/>
      <c r="Z261" s="206"/>
      <c r="AA261" s="205"/>
      <c r="AB261" s="200" t="s">
        <v>39</v>
      </c>
      <c r="AC261" s="45"/>
      <c r="AD261" s="11">
        <f t="shared" si="6"/>
        <v>0</v>
      </c>
      <c r="AE261" s="21" t="s">
        <v>893</v>
      </c>
      <c r="AF261" s="10">
        <f t="shared" si="7"/>
        <v>1</v>
      </c>
    </row>
    <row r="262" spans="2:32" s="7" customFormat="1" ht="12" thickBot="1" x14ac:dyDescent="0.3">
      <c r="B262" s="233"/>
      <c r="C262" s="219"/>
      <c r="D262" s="1"/>
      <c r="E262" s="1"/>
      <c r="F262" s="1"/>
      <c r="G262" s="322"/>
      <c r="H262" s="1"/>
      <c r="I262" s="1"/>
      <c r="J262" s="1"/>
      <c r="K262" s="176"/>
      <c r="L262" s="321"/>
      <c r="M262" s="320"/>
      <c r="N262" s="318"/>
      <c r="O262" s="318"/>
      <c r="P262" s="318"/>
      <c r="Q262" s="319"/>
      <c r="R262" s="318"/>
      <c r="S262" s="318"/>
      <c r="T262" s="318"/>
      <c r="U262" s="317"/>
      <c r="V262" s="317"/>
      <c r="W262" s="317"/>
      <c r="X262" s="317"/>
      <c r="Y262" s="317"/>
      <c r="Z262" s="317"/>
      <c r="AA262" s="316"/>
      <c r="AB262" s="315"/>
      <c r="AC262" s="314"/>
      <c r="AD262" s="17">
        <f t="shared" si="6"/>
        <v>0</v>
      </c>
      <c r="AE262" s="17"/>
      <c r="AF262" s="10">
        <f t="shared" si="7"/>
        <v>0</v>
      </c>
    </row>
    <row r="263" spans="2:32" s="7" customFormat="1" ht="12" thickBot="1" x14ac:dyDescent="0.3">
      <c r="B263" s="77"/>
      <c r="C263" s="77"/>
      <c r="D263" s="77"/>
      <c r="E263" s="77"/>
      <c r="F263" s="77"/>
      <c r="G263" s="313"/>
      <c r="H263" s="77"/>
      <c r="I263" s="77"/>
      <c r="J263" s="77"/>
      <c r="K263" s="77"/>
      <c r="L263" s="312"/>
      <c r="M263" s="309"/>
      <c r="N263" s="308"/>
      <c r="O263" s="308"/>
      <c r="P263" s="308"/>
      <c r="Q263" s="311"/>
      <c r="R263" s="308"/>
      <c r="S263" s="308"/>
      <c r="T263" s="308"/>
      <c r="U263" s="308"/>
      <c r="V263" s="308"/>
      <c r="W263" s="310"/>
      <c r="X263" s="310"/>
      <c r="Y263" s="310"/>
      <c r="Z263" s="310"/>
      <c r="AA263" s="309"/>
      <c r="AB263" s="308"/>
      <c r="AC263" s="307"/>
      <c r="AD263" s="84">
        <f>SUM(AD8:AD262)</f>
        <v>107</v>
      </c>
      <c r="AE263" s="84">
        <f>COUNTIF(AE8:AE262,"y")</f>
        <v>99</v>
      </c>
      <c r="AF263" s="84">
        <f>SUM(AF8:AF262)</f>
        <v>189</v>
      </c>
    </row>
    <row r="264" spans="2:32" s="7" customFormat="1" ht="15.5" x14ac:dyDescent="0.25">
      <c r="B264" s="86" t="s">
        <v>350</v>
      </c>
      <c r="C264" s="87"/>
      <c r="D264" s="87"/>
      <c r="E264" s="87"/>
      <c r="F264" s="143"/>
      <c r="G264" s="306">
        <v>184</v>
      </c>
      <c r="H264" s="306">
        <v>252</v>
      </c>
      <c r="I264" s="306" t="s">
        <v>955</v>
      </c>
      <c r="J264" s="306">
        <v>324</v>
      </c>
      <c r="K264" s="306">
        <v>361</v>
      </c>
      <c r="L264" s="305"/>
      <c r="M264" s="304" t="s">
        <v>956</v>
      </c>
      <c r="N264" s="303"/>
      <c r="O264" s="302"/>
      <c r="P264" s="302"/>
      <c r="Q264" s="300"/>
      <c r="R264" s="300"/>
      <c r="S264" s="300"/>
      <c r="T264" s="300"/>
      <c r="U264" s="300"/>
      <c r="V264" s="300"/>
      <c r="W264" s="301"/>
      <c r="X264" s="301"/>
      <c r="Y264" s="301"/>
      <c r="Z264" s="301"/>
      <c r="AA264" s="119"/>
      <c r="AB264" s="300"/>
      <c r="AC264" s="299"/>
      <c r="AD264" s="119"/>
      <c r="AE264" s="119">
        <f>COUNTIF(AE8:AE262,"&lt;&gt;")</f>
        <v>112</v>
      </c>
      <c r="AF264" s="275"/>
    </row>
    <row r="265" spans="2:32" s="7" customFormat="1" x14ac:dyDescent="0.25">
      <c r="B265" s="10"/>
      <c r="C265" s="284"/>
      <c r="D265" s="13"/>
      <c r="E265" s="13"/>
      <c r="F265" s="13"/>
      <c r="G265" s="297"/>
      <c r="H265" s="297"/>
      <c r="I265" s="297"/>
      <c r="J265" s="298">
        <v>1</v>
      </c>
      <c r="K265" s="297"/>
      <c r="L265" s="202"/>
      <c r="M265" s="138" t="s">
        <v>935</v>
      </c>
      <c r="N265" s="113"/>
      <c r="O265" s="113"/>
      <c r="P265" s="113"/>
      <c r="Q265" s="133"/>
      <c r="R265" s="285"/>
      <c r="S265" s="2"/>
      <c r="T265" s="2"/>
      <c r="U265" s="2"/>
      <c r="V265" s="2"/>
      <c r="W265" s="279"/>
      <c r="X265" s="279"/>
      <c r="Y265" s="8"/>
      <c r="Z265" s="8"/>
      <c r="AA265" s="8"/>
      <c r="AB265" s="8"/>
      <c r="AC265" s="293"/>
      <c r="AD265" s="296"/>
      <c r="AE265" s="10"/>
      <c r="AF265" s="10"/>
    </row>
    <row r="266" spans="2:32" s="7" customFormat="1" x14ac:dyDescent="0.25">
      <c r="B266" s="10"/>
      <c r="C266" s="284"/>
      <c r="D266" s="13"/>
      <c r="E266" s="13"/>
      <c r="F266" s="13"/>
      <c r="G266" s="202"/>
      <c r="H266" s="202"/>
      <c r="I266" s="202"/>
      <c r="J266" s="291">
        <v>1</v>
      </c>
      <c r="K266" s="202"/>
      <c r="L266" s="202"/>
      <c r="M266" s="138" t="s">
        <v>936</v>
      </c>
      <c r="N266" s="294"/>
      <c r="O266" s="113"/>
      <c r="P266" s="295"/>
      <c r="Q266" s="133"/>
      <c r="R266" s="285"/>
      <c r="S266" s="2"/>
      <c r="T266" s="2"/>
      <c r="U266" s="2"/>
      <c r="V266" s="2"/>
      <c r="W266" s="279"/>
      <c r="X266" s="279"/>
      <c r="Y266" s="279"/>
      <c r="Z266" s="279"/>
      <c r="AA266" s="8"/>
      <c r="AB266" s="8"/>
      <c r="AC266" s="293"/>
      <c r="AD266" s="292"/>
      <c r="AE266" s="292"/>
      <c r="AF266" s="10"/>
    </row>
    <row r="267" spans="2:32" s="7" customFormat="1" x14ac:dyDescent="0.25">
      <c r="B267" s="10"/>
      <c r="C267" s="284"/>
      <c r="D267" s="13"/>
      <c r="E267" s="13"/>
      <c r="F267" s="13"/>
      <c r="G267" s="202"/>
      <c r="H267" s="202">
        <v>1</v>
      </c>
      <c r="I267" s="202"/>
      <c r="J267" s="291">
        <v>1</v>
      </c>
      <c r="K267" s="202"/>
      <c r="L267" s="202"/>
      <c r="M267" s="138" t="s">
        <v>937</v>
      </c>
      <c r="N267" s="294"/>
      <c r="O267" s="113"/>
      <c r="P267" s="295"/>
      <c r="Q267" s="133"/>
      <c r="R267" s="285"/>
      <c r="S267" s="2"/>
      <c r="T267" s="2"/>
      <c r="U267" s="2"/>
      <c r="V267" s="2"/>
      <c r="W267" s="279"/>
      <c r="X267" s="279"/>
      <c r="Y267" s="279"/>
      <c r="Z267" s="279"/>
      <c r="AA267" s="8"/>
      <c r="AB267" s="8"/>
      <c r="AC267" s="293"/>
      <c r="AD267" s="292"/>
      <c r="AE267" s="292"/>
      <c r="AF267" s="10"/>
    </row>
    <row r="268" spans="2:32" s="7" customFormat="1" x14ac:dyDescent="0.25">
      <c r="B268" s="10"/>
      <c r="C268" s="284"/>
      <c r="E268" s="13"/>
      <c r="F268" s="13"/>
      <c r="G268" s="202"/>
      <c r="H268" s="202">
        <v>2</v>
      </c>
      <c r="I268" s="202"/>
      <c r="J268" s="291">
        <v>3</v>
      </c>
      <c r="K268" s="202"/>
      <c r="L268" s="202"/>
      <c r="M268" s="138" t="s">
        <v>99</v>
      </c>
      <c r="N268" s="294"/>
      <c r="O268" s="113"/>
      <c r="P268" s="295"/>
      <c r="Q268" s="133"/>
      <c r="R268" s="285"/>
      <c r="S268" s="2"/>
      <c r="T268" s="2"/>
      <c r="U268" s="2"/>
      <c r="V268" s="2"/>
      <c r="W268" s="279"/>
      <c r="X268" s="279"/>
      <c r="Y268" s="279"/>
      <c r="Z268" s="279"/>
      <c r="AA268" s="8"/>
      <c r="AB268" s="8"/>
      <c r="AC268" s="293"/>
      <c r="AD268" s="292"/>
      <c r="AE268" s="292"/>
      <c r="AF268" s="10"/>
    </row>
    <row r="269" spans="2:32" s="7" customFormat="1" x14ac:dyDescent="0.25">
      <c r="B269" s="10"/>
      <c r="C269" s="284"/>
      <c r="D269" s="13"/>
      <c r="E269" s="13"/>
      <c r="F269" s="13"/>
      <c r="G269" s="202"/>
      <c r="H269" s="202">
        <v>1</v>
      </c>
      <c r="I269" s="202"/>
      <c r="J269" s="291">
        <v>1</v>
      </c>
      <c r="K269" s="202"/>
      <c r="L269" s="202"/>
      <c r="M269" s="113" t="s">
        <v>953</v>
      </c>
      <c r="N269" s="294"/>
      <c r="O269" s="113"/>
      <c r="P269" s="286"/>
      <c r="Q269" s="133"/>
      <c r="R269" s="285"/>
      <c r="S269" s="2"/>
      <c r="T269" s="2"/>
      <c r="U269" s="2"/>
      <c r="V269" s="2"/>
      <c r="W269" s="279"/>
      <c r="X269" s="279"/>
      <c r="Y269" s="279"/>
      <c r="Z269" s="279"/>
      <c r="AA269" s="8"/>
      <c r="AB269" s="8"/>
      <c r="AC269" s="293"/>
      <c r="AD269" s="292"/>
      <c r="AE269" s="292"/>
      <c r="AF269" s="10"/>
    </row>
    <row r="270" spans="2:32" s="7" customFormat="1" x14ac:dyDescent="0.25">
      <c r="B270" s="10"/>
      <c r="C270" s="284"/>
      <c r="D270" s="13"/>
      <c r="E270" s="13"/>
      <c r="F270" s="13"/>
      <c r="G270" s="202"/>
      <c r="H270" s="202">
        <v>1</v>
      </c>
      <c r="I270" s="202"/>
      <c r="J270" s="283">
        <v>1</v>
      </c>
      <c r="K270" s="202"/>
      <c r="L270" s="202"/>
      <c r="M270" s="113" t="s">
        <v>629</v>
      </c>
      <c r="N270" s="288"/>
      <c r="O270" s="113"/>
      <c r="P270" s="286"/>
      <c r="Q270" s="133"/>
      <c r="R270" s="285"/>
      <c r="S270" s="2"/>
      <c r="T270" s="2"/>
      <c r="U270" s="2"/>
      <c r="V270" s="2"/>
      <c r="W270" s="279"/>
      <c r="X270" s="279"/>
      <c r="Y270" s="279"/>
      <c r="Z270" s="279"/>
      <c r="AA270" s="8"/>
      <c r="AB270" s="8"/>
      <c r="AC270" s="293"/>
      <c r="AD270" s="292"/>
      <c r="AE270" s="292"/>
      <c r="AF270" s="10"/>
    </row>
    <row r="271" spans="2:32" s="7" customFormat="1" x14ac:dyDescent="0.25">
      <c r="B271" s="10"/>
      <c r="C271" s="284"/>
      <c r="D271" s="13"/>
      <c r="E271" s="13"/>
      <c r="F271" s="13"/>
      <c r="G271" s="202"/>
      <c r="H271" s="202"/>
      <c r="I271" s="202"/>
      <c r="J271" s="202"/>
      <c r="K271" s="202"/>
      <c r="L271" s="202"/>
      <c r="M271" s="113" t="s">
        <v>938</v>
      </c>
      <c r="N271" s="288"/>
      <c r="O271" s="113"/>
      <c r="P271" s="286"/>
      <c r="Q271" s="133"/>
      <c r="R271" s="285"/>
      <c r="S271" s="2"/>
      <c r="T271" s="2"/>
      <c r="U271" s="2"/>
      <c r="V271" s="2"/>
      <c r="W271" s="279"/>
      <c r="X271" s="279"/>
      <c r="Y271" s="279"/>
      <c r="Z271" s="279"/>
      <c r="AA271" s="8"/>
      <c r="AB271" s="8"/>
      <c r="AC271" s="293"/>
      <c r="AD271" s="292"/>
      <c r="AE271" s="292"/>
      <c r="AF271" s="10"/>
    </row>
    <row r="272" spans="2:32" s="7" customFormat="1" x14ac:dyDescent="0.25">
      <c r="B272" s="10"/>
      <c r="C272" s="284"/>
      <c r="D272" s="13"/>
      <c r="E272" s="13"/>
      <c r="F272" s="13"/>
      <c r="G272" s="202"/>
      <c r="H272" s="202"/>
      <c r="I272" s="202"/>
      <c r="J272" s="202"/>
      <c r="K272" s="202"/>
      <c r="L272" s="202"/>
      <c r="M272" s="113" t="s">
        <v>939</v>
      </c>
      <c r="N272" s="288"/>
      <c r="O272" s="113"/>
      <c r="P272" s="286"/>
      <c r="Q272" s="133"/>
      <c r="R272" s="285"/>
      <c r="S272" s="2"/>
      <c r="T272" s="2"/>
      <c r="U272" s="2"/>
      <c r="V272" s="2"/>
      <c r="W272" s="279"/>
      <c r="X272" s="279"/>
      <c r="Y272" s="279"/>
      <c r="Z272" s="279"/>
      <c r="AA272" s="8"/>
      <c r="AB272" s="8"/>
      <c r="AC272" s="293"/>
      <c r="AD272" s="292"/>
      <c r="AE272" s="292"/>
      <c r="AF272" s="10"/>
    </row>
    <row r="273" spans="2:32" s="7" customFormat="1" x14ac:dyDescent="0.25">
      <c r="B273" s="10"/>
      <c r="C273" s="284"/>
      <c r="D273" s="13"/>
      <c r="E273" s="13"/>
      <c r="F273" s="13"/>
      <c r="G273" s="202"/>
      <c r="H273" s="202"/>
      <c r="I273" s="202"/>
      <c r="J273" s="202"/>
      <c r="K273" s="202"/>
      <c r="L273" s="202"/>
      <c r="M273" s="113" t="s">
        <v>765</v>
      </c>
      <c r="N273" s="288"/>
      <c r="O273" s="113"/>
      <c r="P273" s="286"/>
      <c r="Q273" s="133"/>
      <c r="R273" s="285"/>
      <c r="S273" s="2"/>
      <c r="T273" s="2"/>
      <c r="U273" s="2"/>
      <c r="V273" s="2"/>
      <c r="W273" s="279"/>
      <c r="X273" s="279"/>
      <c r="Y273" s="279"/>
      <c r="Z273" s="279"/>
      <c r="AA273" s="8"/>
      <c r="AB273" s="8"/>
      <c r="AC273" s="293"/>
      <c r="AD273" s="292"/>
      <c r="AE273" s="292"/>
      <c r="AF273" s="10"/>
    </row>
    <row r="274" spans="2:32" s="7" customFormat="1" x14ac:dyDescent="0.25">
      <c r="B274" s="10"/>
      <c r="C274" s="284"/>
      <c r="D274" s="13"/>
      <c r="E274" s="13"/>
      <c r="F274" s="13"/>
      <c r="G274" s="202"/>
      <c r="H274" s="202"/>
      <c r="I274" s="202"/>
      <c r="J274" s="202"/>
      <c r="K274" s="202"/>
      <c r="L274" s="202"/>
      <c r="M274" s="113" t="s">
        <v>940</v>
      </c>
      <c r="N274" s="288"/>
      <c r="O274" s="113"/>
      <c r="P274" s="286"/>
      <c r="Q274" s="133"/>
      <c r="R274" s="285"/>
      <c r="S274" s="2"/>
      <c r="T274" s="2"/>
      <c r="U274" s="2"/>
      <c r="V274" s="2"/>
      <c r="W274" s="279"/>
      <c r="X274" s="279"/>
      <c r="Y274" s="279"/>
      <c r="Z274" s="279"/>
      <c r="AA274" s="8"/>
      <c r="AB274" s="8"/>
      <c r="AC274" s="293"/>
      <c r="AD274" s="292"/>
      <c r="AE274" s="292"/>
      <c r="AF274" s="10"/>
    </row>
    <row r="275" spans="2:32" s="7" customFormat="1" x14ac:dyDescent="0.25">
      <c r="B275" s="10"/>
      <c r="C275" s="284"/>
      <c r="D275" s="13"/>
      <c r="E275" s="13"/>
      <c r="F275" s="13"/>
      <c r="G275" s="202"/>
      <c r="H275" s="202"/>
      <c r="I275" s="202"/>
      <c r="J275" s="202"/>
      <c r="K275" s="202"/>
      <c r="L275" s="202"/>
      <c r="M275" s="113" t="s">
        <v>941</v>
      </c>
      <c r="N275" s="288"/>
      <c r="O275" s="113"/>
      <c r="P275" s="286"/>
      <c r="Q275" s="133"/>
      <c r="R275" s="285"/>
      <c r="S275" s="2"/>
      <c r="T275" s="2"/>
      <c r="U275" s="2"/>
      <c r="V275" s="2"/>
      <c r="W275" s="279"/>
      <c r="X275" s="279"/>
      <c r="Y275" s="279"/>
      <c r="Z275" s="279"/>
      <c r="AA275" s="8"/>
      <c r="AB275" s="8"/>
      <c r="AC275" s="293"/>
      <c r="AD275" s="292"/>
      <c r="AE275" s="292"/>
      <c r="AF275" s="10"/>
    </row>
    <row r="276" spans="2:32" s="7" customFormat="1" x14ac:dyDescent="0.25">
      <c r="B276" s="10"/>
      <c r="C276" s="284"/>
      <c r="D276" s="13"/>
      <c r="E276" s="13"/>
      <c r="F276" s="13"/>
      <c r="G276" s="202"/>
      <c r="H276" s="202"/>
      <c r="I276" s="202"/>
      <c r="J276" s="202"/>
      <c r="K276" s="202"/>
      <c r="L276" s="202"/>
      <c r="M276" s="113" t="s">
        <v>764</v>
      </c>
      <c r="N276" s="288"/>
      <c r="O276" s="113"/>
      <c r="P276" s="286"/>
      <c r="Q276" s="133"/>
      <c r="R276" s="285"/>
      <c r="S276" s="2"/>
      <c r="T276" s="2"/>
      <c r="U276" s="2"/>
      <c r="V276" s="2"/>
      <c r="W276" s="279"/>
      <c r="X276" s="279"/>
      <c r="Y276" s="279"/>
      <c r="Z276" s="279"/>
      <c r="AA276" s="8"/>
      <c r="AB276" s="8"/>
      <c r="AC276" s="293"/>
      <c r="AD276" s="292"/>
      <c r="AE276" s="292"/>
      <c r="AF276" s="10"/>
    </row>
    <row r="277" spans="2:32" s="7" customFormat="1" x14ac:dyDescent="0.25">
      <c r="B277" s="10"/>
      <c r="C277" s="284"/>
      <c r="D277" s="13"/>
      <c r="E277" s="13"/>
      <c r="F277" s="13"/>
      <c r="G277" s="202"/>
      <c r="H277" s="202"/>
      <c r="I277" s="202"/>
      <c r="J277" s="202"/>
      <c r="K277" s="202"/>
      <c r="L277" s="202"/>
      <c r="M277" s="113" t="s">
        <v>942</v>
      </c>
      <c r="N277" s="288"/>
      <c r="O277" s="113"/>
      <c r="P277" s="286"/>
      <c r="Q277" s="133"/>
      <c r="R277" s="285"/>
      <c r="S277" s="2"/>
      <c r="T277" s="2"/>
      <c r="U277" s="2"/>
      <c r="V277" s="2"/>
      <c r="W277" s="279"/>
      <c r="X277" s="279"/>
      <c r="Y277" s="279"/>
      <c r="Z277" s="279"/>
      <c r="AA277" s="8"/>
      <c r="AB277" s="8"/>
      <c r="AC277" s="293"/>
      <c r="AD277" s="292"/>
      <c r="AE277" s="292"/>
      <c r="AF277" s="10"/>
    </row>
    <row r="278" spans="2:32" s="7" customFormat="1" x14ac:dyDescent="0.25">
      <c r="B278" s="10"/>
      <c r="C278" s="284"/>
      <c r="D278" s="13"/>
      <c r="E278" s="13"/>
      <c r="F278" s="13"/>
      <c r="G278" s="202"/>
      <c r="H278" s="202"/>
      <c r="I278" s="202"/>
      <c r="J278" s="202"/>
      <c r="K278" s="202"/>
      <c r="L278" s="202"/>
      <c r="M278" s="113" t="s">
        <v>943</v>
      </c>
      <c r="N278" s="288"/>
      <c r="O278" s="113"/>
      <c r="P278" s="286"/>
      <c r="Q278" s="133"/>
      <c r="R278" s="285"/>
      <c r="S278" s="2"/>
      <c r="T278" s="2"/>
      <c r="U278" s="2"/>
      <c r="V278" s="2"/>
      <c r="W278" s="279"/>
      <c r="X278" s="279"/>
      <c r="Y278" s="279"/>
      <c r="Z278" s="279"/>
      <c r="AA278" s="8"/>
      <c r="AB278" s="8"/>
      <c r="AC278" s="293"/>
      <c r="AD278" s="292"/>
      <c r="AE278" s="292"/>
      <c r="AF278" s="10"/>
    </row>
    <row r="279" spans="2:32" s="7" customFormat="1" x14ac:dyDescent="0.25">
      <c r="B279" s="10"/>
      <c r="C279" s="284"/>
      <c r="D279" s="13"/>
      <c r="E279" s="13"/>
      <c r="F279" s="13"/>
      <c r="G279" s="202"/>
      <c r="H279" s="202">
        <v>1</v>
      </c>
      <c r="I279" s="202"/>
      <c r="J279" s="291">
        <v>1</v>
      </c>
      <c r="K279" s="202"/>
      <c r="L279" s="202"/>
      <c r="M279" s="113" t="s">
        <v>626</v>
      </c>
      <c r="N279" s="288"/>
      <c r="O279" s="113"/>
      <c r="P279" s="286"/>
      <c r="Q279" s="133"/>
      <c r="R279" s="285"/>
      <c r="S279" s="2"/>
      <c r="T279" s="2"/>
      <c r="U279" s="2"/>
      <c r="V279" s="2"/>
      <c r="W279" s="279"/>
      <c r="X279" s="279"/>
      <c r="Y279" s="279"/>
      <c r="Z279" s="279"/>
      <c r="AA279" s="8"/>
      <c r="AB279" s="8"/>
      <c r="AC279" s="293"/>
      <c r="AD279" s="292"/>
      <c r="AE279" s="292"/>
      <c r="AF279" s="10"/>
    </row>
    <row r="280" spans="2:32" s="7" customFormat="1" x14ac:dyDescent="0.25">
      <c r="B280" s="10"/>
      <c r="C280" s="284"/>
      <c r="D280" s="13"/>
      <c r="E280" s="13"/>
      <c r="F280" s="13"/>
      <c r="G280" s="202"/>
      <c r="H280" s="202">
        <v>1</v>
      </c>
      <c r="I280" s="202"/>
      <c r="J280" s="291">
        <v>1</v>
      </c>
      <c r="K280" s="202"/>
      <c r="L280" s="202"/>
      <c r="M280" s="113" t="s">
        <v>627</v>
      </c>
      <c r="N280" s="288"/>
      <c r="O280" s="113"/>
      <c r="P280" s="286"/>
      <c r="Q280" s="133"/>
      <c r="R280" s="285"/>
      <c r="S280" s="2"/>
      <c r="T280" s="2"/>
      <c r="U280" s="2"/>
      <c r="V280" s="2"/>
      <c r="W280" s="279"/>
      <c r="X280" s="279"/>
      <c r="Y280" s="279"/>
      <c r="Z280" s="279"/>
      <c r="AA280" s="8"/>
      <c r="AB280" s="8"/>
      <c r="AC280" s="293"/>
      <c r="AD280" s="292"/>
      <c r="AE280" s="292"/>
      <c r="AF280" s="10"/>
    </row>
    <row r="281" spans="2:32" s="7" customFormat="1" x14ac:dyDescent="0.25">
      <c r="B281" s="10"/>
      <c r="C281" s="284"/>
      <c r="D281" s="13"/>
      <c r="E281" s="13"/>
      <c r="F281" s="13"/>
      <c r="G281" s="202"/>
      <c r="H281" s="202"/>
      <c r="I281" s="202"/>
      <c r="J281" s="202"/>
      <c r="K281" s="202"/>
      <c r="L281" s="202"/>
      <c r="M281" s="113" t="s">
        <v>763</v>
      </c>
      <c r="N281" s="288"/>
      <c r="O281" s="113"/>
      <c r="P281" s="286"/>
      <c r="Q281" s="133"/>
      <c r="R281" s="285"/>
      <c r="S281" s="2"/>
      <c r="T281" s="2"/>
      <c r="U281" s="2"/>
      <c r="V281" s="2"/>
      <c r="W281" s="279"/>
      <c r="X281" s="279"/>
      <c r="Y281" s="279"/>
      <c r="Z281" s="279"/>
      <c r="AA281" s="8"/>
      <c r="AB281" s="8"/>
      <c r="AC281" s="293"/>
      <c r="AD281" s="292"/>
      <c r="AE281" s="292"/>
      <c r="AF281" s="10"/>
    </row>
    <row r="282" spans="2:32" s="7" customFormat="1" x14ac:dyDescent="0.25">
      <c r="B282" s="10"/>
      <c r="C282" s="284"/>
      <c r="D282" s="13"/>
      <c r="E282" s="13"/>
      <c r="F282" s="13"/>
      <c r="G282" s="202"/>
      <c r="H282" s="202">
        <v>1</v>
      </c>
      <c r="I282" s="202"/>
      <c r="J282" s="291">
        <v>1</v>
      </c>
      <c r="K282" s="202"/>
      <c r="L282" s="202"/>
      <c r="M282" s="113" t="s">
        <v>693</v>
      </c>
      <c r="N282" s="288"/>
      <c r="O282" s="113"/>
      <c r="P282" s="286"/>
      <c r="Q282" s="133"/>
      <c r="R282" s="285"/>
      <c r="S282" s="2"/>
      <c r="T282" s="2"/>
      <c r="U282" s="2"/>
      <c r="V282" s="2"/>
      <c r="W282" s="279"/>
      <c r="X282" s="279"/>
      <c r="Y282" s="279"/>
      <c r="Z282" s="279"/>
      <c r="AA282" s="8"/>
      <c r="AB282" s="8"/>
      <c r="AC282" s="293"/>
      <c r="AD282" s="292"/>
      <c r="AE282" s="292"/>
      <c r="AF282" s="10"/>
    </row>
    <row r="283" spans="2:32" s="7" customFormat="1" x14ac:dyDescent="0.25">
      <c r="B283" s="10"/>
      <c r="C283" s="284"/>
      <c r="D283" s="13"/>
      <c r="E283" s="13"/>
      <c r="F283" s="13"/>
      <c r="G283" s="202"/>
      <c r="H283" s="202">
        <v>1</v>
      </c>
      <c r="I283" s="202"/>
      <c r="J283" s="291">
        <v>1</v>
      </c>
      <c r="K283" s="202"/>
      <c r="L283" s="202"/>
      <c r="M283" s="113" t="s">
        <v>944</v>
      </c>
      <c r="N283" s="288"/>
      <c r="O283" s="113"/>
      <c r="P283" s="286"/>
      <c r="Q283" s="133"/>
      <c r="R283" s="285"/>
      <c r="S283" s="2"/>
      <c r="T283" s="2"/>
      <c r="U283" s="2"/>
      <c r="V283" s="2"/>
      <c r="W283" s="279"/>
      <c r="X283" s="279"/>
      <c r="Y283" s="279"/>
      <c r="Z283" s="279"/>
      <c r="AA283" s="8"/>
      <c r="AB283" s="8"/>
      <c r="AC283" s="293"/>
      <c r="AD283" s="292"/>
      <c r="AE283" s="292"/>
      <c r="AF283" s="10"/>
    </row>
    <row r="284" spans="2:32" s="7" customFormat="1" x14ac:dyDescent="0.25">
      <c r="B284" s="10"/>
      <c r="C284" s="284"/>
      <c r="D284" s="13"/>
      <c r="E284" s="13"/>
      <c r="F284" s="13"/>
      <c r="G284" s="202"/>
      <c r="H284" s="202">
        <v>1</v>
      </c>
      <c r="I284" s="202"/>
      <c r="J284" s="291">
        <v>1</v>
      </c>
      <c r="K284" s="202"/>
      <c r="L284" s="202"/>
      <c r="M284" s="113" t="s">
        <v>945</v>
      </c>
      <c r="N284" s="288"/>
      <c r="O284" s="113"/>
      <c r="P284" s="286"/>
      <c r="Q284" s="133"/>
      <c r="R284" s="285"/>
      <c r="S284" s="2"/>
      <c r="T284" s="2"/>
      <c r="U284" s="2"/>
      <c r="V284" s="2"/>
      <c r="W284" s="279"/>
      <c r="X284" s="279"/>
      <c r="Y284" s="279"/>
      <c r="Z284" s="279"/>
      <c r="AA284" s="8"/>
      <c r="AB284" s="8"/>
      <c r="AC284" s="293"/>
      <c r="AD284" s="292"/>
      <c r="AE284" s="292"/>
      <c r="AF284" s="10"/>
    </row>
    <row r="285" spans="2:32" s="7" customFormat="1" x14ac:dyDescent="0.25">
      <c r="B285" s="10"/>
      <c r="C285" s="284"/>
      <c r="D285" s="13"/>
      <c r="E285" s="13"/>
      <c r="F285" s="13"/>
      <c r="G285" s="202"/>
      <c r="H285" s="202">
        <v>1</v>
      </c>
      <c r="I285" s="202"/>
      <c r="J285" s="291">
        <v>1</v>
      </c>
      <c r="K285" s="202"/>
      <c r="L285" s="202"/>
      <c r="M285" s="113" t="s">
        <v>946</v>
      </c>
      <c r="N285" s="288"/>
      <c r="O285" s="113"/>
      <c r="P285" s="286"/>
      <c r="Q285" s="133"/>
      <c r="R285" s="285"/>
      <c r="S285" s="2"/>
      <c r="T285" s="2"/>
      <c r="U285" s="2"/>
      <c r="V285" s="2"/>
      <c r="W285" s="279"/>
      <c r="X285" s="279"/>
      <c r="Y285" s="279"/>
      <c r="Z285" s="279"/>
      <c r="AA285" s="8"/>
      <c r="AB285" s="8"/>
      <c r="AC285" s="293"/>
      <c r="AD285" s="292"/>
      <c r="AE285" s="292"/>
      <c r="AF285" s="10"/>
    </row>
    <row r="286" spans="2:32" s="7" customFormat="1" x14ac:dyDescent="0.25">
      <c r="B286" s="10"/>
      <c r="C286" s="284"/>
      <c r="D286" s="13"/>
      <c r="E286" s="13"/>
      <c r="F286" s="13"/>
      <c r="G286" s="202"/>
      <c r="H286" s="202">
        <v>2</v>
      </c>
      <c r="I286" s="202"/>
      <c r="J286" s="291">
        <v>2</v>
      </c>
      <c r="K286" s="202"/>
      <c r="L286" s="202"/>
      <c r="M286" s="113" t="s">
        <v>988</v>
      </c>
      <c r="N286" s="288"/>
      <c r="O286" s="113"/>
      <c r="P286" s="286"/>
      <c r="Q286" s="133"/>
      <c r="R286" s="285"/>
      <c r="S286" s="2"/>
      <c r="T286" s="2"/>
      <c r="U286" s="2"/>
      <c r="V286" s="2"/>
      <c r="W286" s="279"/>
      <c r="X286" s="279"/>
      <c r="Y286" s="279"/>
      <c r="Z286" s="279"/>
      <c r="AA286" s="8"/>
      <c r="AB286" s="8"/>
      <c r="AC286" s="293"/>
      <c r="AD286" s="292"/>
      <c r="AE286" s="292"/>
      <c r="AF286" s="10"/>
    </row>
    <row r="287" spans="2:32" s="7" customFormat="1" x14ac:dyDescent="0.25">
      <c r="B287" s="10"/>
      <c r="C287" s="284"/>
      <c r="D287" s="13"/>
      <c r="E287" s="13"/>
      <c r="F287" s="13"/>
      <c r="G287" s="202"/>
      <c r="H287" s="202">
        <v>1</v>
      </c>
      <c r="I287" s="202"/>
      <c r="J287" s="283">
        <v>1</v>
      </c>
      <c r="K287" s="202"/>
      <c r="L287" s="202"/>
      <c r="M287" s="113" t="s">
        <v>947</v>
      </c>
      <c r="N287" s="288"/>
      <c r="O287" s="113"/>
      <c r="P287" s="286"/>
      <c r="Q287" s="133"/>
      <c r="R287" s="285"/>
      <c r="S287" s="2"/>
      <c r="T287" s="2"/>
      <c r="U287" s="2"/>
      <c r="V287" s="2"/>
      <c r="W287" s="279"/>
      <c r="X287" s="279"/>
      <c r="Y287" s="279"/>
      <c r="Z287" s="279"/>
      <c r="AA287" s="8"/>
      <c r="AB287" s="8"/>
      <c r="AC287" s="293"/>
      <c r="AD287" s="292"/>
      <c r="AE287" s="292"/>
      <c r="AF287" s="10"/>
    </row>
    <row r="288" spans="2:32" s="7" customFormat="1" x14ac:dyDescent="0.25">
      <c r="B288" s="10"/>
      <c r="C288" s="284"/>
      <c r="D288" s="13"/>
      <c r="E288" s="13"/>
      <c r="F288" s="13"/>
      <c r="G288" s="202"/>
      <c r="H288" s="202"/>
      <c r="I288" s="202"/>
      <c r="J288" s="202"/>
      <c r="K288" s="202"/>
      <c r="L288" s="202"/>
      <c r="M288" s="113" t="s">
        <v>948</v>
      </c>
      <c r="N288" s="288"/>
      <c r="O288" s="113"/>
      <c r="P288" s="286"/>
      <c r="Q288" s="133"/>
      <c r="R288" s="285"/>
      <c r="S288" s="2"/>
      <c r="T288" s="2"/>
      <c r="U288" s="2"/>
      <c r="V288" s="2"/>
      <c r="W288" s="279"/>
      <c r="X288" s="279"/>
      <c r="Y288" s="279"/>
      <c r="Z288" s="279"/>
      <c r="AA288" s="8"/>
      <c r="AB288" s="8"/>
      <c r="AC288" s="293"/>
      <c r="AD288" s="292"/>
      <c r="AE288" s="292"/>
      <c r="AF288" s="10"/>
    </row>
    <row r="289" spans="2:32" s="7" customFormat="1" x14ac:dyDescent="0.25">
      <c r="B289" s="10"/>
      <c r="C289" s="284"/>
      <c r="D289" s="13"/>
      <c r="E289" s="13"/>
      <c r="F289" s="13"/>
      <c r="G289" s="202"/>
      <c r="H289" s="202"/>
      <c r="I289" s="202"/>
      <c r="J289" s="202"/>
      <c r="K289" s="202"/>
      <c r="L289" s="202"/>
      <c r="M289" s="113" t="s">
        <v>954</v>
      </c>
      <c r="N289" s="288"/>
      <c r="O289" s="113"/>
      <c r="P289" s="286"/>
      <c r="Q289" s="133"/>
      <c r="R289" s="285"/>
      <c r="S289" s="2"/>
      <c r="T289" s="2"/>
      <c r="U289" s="2"/>
      <c r="V289" s="2"/>
      <c r="W289" s="279"/>
      <c r="X289" s="279"/>
      <c r="Y289" s="279"/>
      <c r="Z289" s="279"/>
      <c r="AA289" s="8"/>
      <c r="AB289" s="8"/>
      <c r="AC289" s="293"/>
      <c r="AD289" s="292"/>
      <c r="AE289" s="292"/>
      <c r="AF289" s="10"/>
    </row>
    <row r="290" spans="2:32" s="7" customFormat="1" x14ac:dyDescent="0.25">
      <c r="B290" s="10"/>
      <c r="C290" s="284"/>
      <c r="D290" s="13"/>
      <c r="E290" s="13"/>
      <c r="F290" s="13"/>
      <c r="G290" s="202"/>
      <c r="H290" s="202"/>
      <c r="I290" s="202"/>
      <c r="J290" s="202"/>
      <c r="K290" s="202"/>
      <c r="L290" s="202"/>
      <c r="M290" s="113" t="s">
        <v>949</v>
      </c>
      <c r="N290" s="288"/>
      <c r="O290" s="113"/>
      <c r="P290" s="286"/>
      <c r="Q290" s="133"/>
      <c r="R290" s="285"/>
      <c r="S290" s="2"/>
      <c r="T290" s="2"/>
      <c r="U290" s="2"/>
      <c r="V290" s="2"/>
      <c r="W290" s="279"/>
      <c r="X290" s="279"/>
      <c r="Y290" s="279"/>
      <c r="Z290" s="279"/>
      <c r="AA290" s="8"/>
      <c r="AB290" s="8"/>
      <c r="AC290" s="293"/>
      <c r="AD290" s="292"/>
      <c r="AE290" s="292"/>
      <c r="AF290" s="10"/>
    </row>
    <row r="291" spans="2:32" s="7" customFormat="1" x14ac:dyDescent="0.25">
      <c r="B291" s="10"/>
      <c r="C291" s="284"/>
      <c r="D291" s="13"/>
      <c r="E291" s="13"/>
      <c r="F291" s="13"/>
      <c r="G291" s="202"/>
      <c r="H291" s="202"/>
      <c r="I291" s="202"/>
      <c r="J291" s="202"/>
      <c r="K291" s="202"/>
      <c r="L291" s="202"/>
      <c r="M291" s="113" t="s">
        <v>950</v>
      </c>
      <c r="N291" s="288"/>
      <c r="O291" s="113"/>
      <c r="P291" s="286"/>
      <c r="Q291" s="133"/>
      <c r="R291" s="285"/>
      <c r="S291" s="2"/>
      <c r="T291" s="2"/>
      <c r="U291" s="2"/>
      <c r="V291" s="2"/>
      <c r="W291" s="279"/>
      <c r="X291" s="279"/>
      <c r="Y291" s="279"/>
      <c r="Z291" s="279"/>
      <c r="AA291" s="8"/>
      <c r="AB291" s="8"/>
      <c r="AC291" s="293"/>
      <c r="AD291" s="292"/>
      <c r="AE291" s="292"/>
      <c r="AF291" s="10"/>
    </row>
    <row r="292" spans="2:32" s="7" customFormat="1" x14ac:dyDescent="0.25">
      <c r="B292" s="10"/>
      <c r="C292" s="284"/>
      <c r="D292" s="13"/>
      <c r="E292" s="13"/>
      <c r="F292" s="13"/>
      <c r="G292" s="202"/>
      <c r="H292" s="202"/>
      <c r="I292" s="202"/>
      <c r="J292" s="202"/>
      <c r="K292" s="202"/>
      <c r="L292" s="202"/>
      <c r="M292" s="113" t="s">
        <v>951</v>
      </c>
      <c r="N292" s="288"/>
      <c r="O292" s="113"/>
      <c r="P292" s="286"/>
      <c r="Q292" s="133"/>
      <c r="R292" s="285"/>
      <c r="S292" s="2"/>
      <c r="T292" s="2"/>
      <c r="U292" s="2"/>
      <c r="V292" s="2"/>
      <c r="W292" s="279"/>
      <c r="X292" s="279"/>
      <c r="Y292" s="279"/>
      <c r="Z292" s="279"/>
      <c r="AA292" s="8"/>
      <c r="AB292" s="8"/>
      <c r="AC292" s="293"/>
      <c r="AD292" s="292"/>
      <c r="AE292" s="292"/>
      <c r="AF292" s="10"/>
    </row>
    <row r="293" spans="2:32" s="7" customFormat="1" x14ac:dyDescent="0.25">
      <c r="B293" s="10"/>
      <c r="C293" s="284"/>
      <c r="D293" s="13"/>
      <c r="E293" s="13"/>
      <c r="F293" s="13"/>
      <c r="G293" s="202"/>
      <c r="H293" s="202"/>
      <c r="I293" s="202"/>
      <c r="J293" s="202"/>
      <c r="K293" s="202"/>
      <c r="L293" s="202"/>
      <c r="M293" s="113" t="s">
        <v>952</v>
      </c>
      <c r="N293" s="288"/>
      <c r="O293" s="113"/>
      <c r="P293" s="286"/>
      <c r="Q293" s="133"/>
      <c r="R293" s="285"/>
      <c r="S293" s="2"/>
      <c r="T293" s="2"/>
      <c r="U293" s="2"/>
      <c r="V293" s="2"/>
      <c r="W293" s="279"/>
      <c r="X293" s="279"/>
      <c r="Y293" s="279"/>
      <c r="Z293" s="279"/>
      <c r="AA293" s="8"/>
      <c r="AB293" s="8"/>
      <c r="AC293" s="293"/>
      <c r="AD293" s="292"/>
      <c r="AE293" s="292"/>
      <c r="AF293" s="10"/>
    </row>
    <row r="294" spans="2:32" s="7" customFormat="1" x14ac:dyDescent="0.25">
      <c r="B294" s="10"/>
      <c r="C294" s="284"/>
      <c r="D294" s="13"/>
      <c r="E294" s="13"/>
      <c r="F294" s="13"/>
      <c r="G294" s="202"/>
      <c r="H294" s="202">
        <v>3</v>
      </c>
      <c r="I294" s="202"/>
      <c r="J294" s="291">
        <v>2</v>
      </c>
      <c r="K294" s="202"/>
      <c r="L294" s="202"/>
      <c r="M294" s="113" t="s">
        <v>46</v>
      </c>
      <c r="N294" s="288"/>
      <c r="O294" s="113"/>
      <c r="P294" s="286"/>
      <c r="Q294" s="133"/>
      <c r="R294" s="285"/>
      <c r="S294" s="2"/>
      <c r="T294" s="2"/>
      <c r="U294" s="2"/>
      <c r="V294" s="2"/>
      <c r="W294" s="279"/>
      <c r="X294" s="279"/>
      <c r="Y294" s="279"/>
      <c r="Z294" s="279"/>
      <c r="AA294" s="8"/>
      <c r="AB294" s="8"/>
      <c r="AC294" s="293"/>
      <c r="AD294" s="292"/>
      <c r="AE294" s="292"/>
      <c r="AF294" s="10"/>
    </row>
    <row r="295" spans="2:32" s="7" customFormat="1" x14ac:dyDescent="0.25">
      <c r="B295" s="10"/>
      <c r="C295" s="284"/>
      <c r="D295" s="13"/>
      <c r="E295" s="13"/>
      <c r="F295" s="13"/>
      <c r="G295" s="202"/>
      <c r="H295" s="202">
        <v>1</v>
      </c>
      <c r="I295" s="202"/>
      <c r="J295" s="291">
        <v>2</v>
      </c>
      <c r="K295" s="202"/>
      <c r="L295" s="202"/>
      <c r="M295" s="113" t="s">
        <v>628</v>
      </c>
      <c r="N295" s="288"/>
      <c r="O295" s="113"/>
      <c r="P295" s="286"/>
      <c r="Q295" s="133"/>
      <c r="R295" s="285"/>
      <c r="S295" s="2"/>
      <c r="T295" s="2"/>
      <c r="U295" s="2"/>
      <c r="V295" s="2"/>
      <c r="W295" s="279"/>
      <c r="X295" s="279"/>
      <c r="Y295" s="279"/>
      <c r="Z295" s="279"/>
      <c r="AA295" s="8"/>
      <c r="AB295" s="8"/>
      <c r="AC295" s="293"/>
      <c r="AD295" s="292"/>
      <c r="AE295" s="292"/>
      <c r="AF295" s="10"/>
    </row>
    <row r="296" spans="2:32" s="7" customFormat="1" x14ac:dyDescent="0.25">
      <c r="B296" s="10"/>
      <c r="C296" s="284"/>
      <c r="D296" s="13"/>
      <c r="E296" s="13"/>
      <c r="F296" s="13"/>
      <c r="G296" s="202"/>
      <c r="H296" s="202">
        <v>7</v>
      </c>
      <c r="I296" s="202"/>
      <c r="J296" s="291">
        <v>5</v>
      </c>
      <c r="K296" s="202"/>
      <c r="L296" s="202"/>
      <c r="M296" s="113" t="s">
        <v>695</v>
      </c>
      <c r="N296" s="288"/>
      <c r="O296" s="113"/>
      <c r="P296" s="286"/>
      <c r="Q296" s="133"/>
      <c r="R296" s="285"/>
      <c r="S296" s="2"/>
      <c r="T296" s="2"/>
      <c r="U296" s="2"/>
      <c r="V296" s="2"/>
      <c r="W296" s="279"/>
      <c r="X296" s="279"/>
      <c r="Y296" s="279"/>
      <c r="Z296" s="279"/>
      <c r="AA296" s="8"/>
      <c r="AB296" s="8"/>
      <c r="AC296" s="293"/>
      <c r="AD296" s="292"/>
      <c r="AE296" s="292"/>
      <c r="AF296" s="10"/>
    </row>
    <row r="297" spans="2:32" s="7" customFormat="1" x14ac:dyDescent="0.25">
      <c r="B297" s="10"/>
      <c r="C297" s="284"/>
      <c r="D297" s="13"/>
      <c r="E297" s="13"/>
      <c r="F297" s="13"/>
      <c r="G297" s="202"/>
      <c r="H297" s="202">
        <v>3</v>
      </c>
      <c r="I297" s="202"/>
      <c r="J297" s="291">
        <v>3</v>
      </c>
      <c r="K297" s="202"/>
      <c r="L297" s="202"/>
      <c r="M297" s="113" t="s">
        <v>694</v>
      </c>
      <c r="N297" s="288"/>
      <c r="O297" s="113"/>
      <c r="P297" s="286"/>
      <c r="Q297" s="133"/>
      <c r="R297" s="285"/>
      <c r="S297" s="2"/>
      <c r="T297" s="2"/>
      <c r="U297" s="2"/>
      <c r="V297" s="2"/>
      <c r="W297" s="279"/>
      <c r="X297" s="279"/>
      <c r="Y297" s="2"/>
      <c r="Z297" s="2"/>
      <c r="AA297" s="2"/>
      <c r="AB297" s="8"/>
      <c r="AC297" s="8"/>
      <c r="AD297" s="10"/>
      <c r="AE297" s="10"/>
      <c r="AF297" s="10"/>
    </row>
    <row r="298" spans="2:32" s="7" customFormat="1" x14ac:dyDescent="0.25">
      <c r="B298" s="10"/>
      <c r="C298" s="284"/>
      <c r="D298" s="13"/>
      <c r="E298" s="13"/>
      <c r="F298" s="13"/>
      <c r="G298" s="202"/>
      <c r="H298" s="202">
        <v>2</v>
      </c>
      <c r="I298" s="202"/>
      <c r="J298" s="291">
        <v>2</v>
      </c>
      <c r="K298" s="202"/>
      <c r="L298" s="202"/>
      <c r="M298" s="113" t="s">
        <v>696</v>
      </c>
      <c r="N298" s="288"/>
      <c r="O298" s="113"/>
      <c r="P298" s="286"/>
      <c r="Q298" s="133"/>
      <c r="R298" s="285"/>
      <c r="S298" s="2"/>
      <c r="T298" s="2"/>
      <c r="U298" s="2"/>
      <c r="V298" s="2"/>
      <c r="W298" s="279"/>
      <c r="X298" s="279"/>
      <c r="Y298" s="8"/>
      <c r="Z298" s="8"/>
      <c r="AA298" s="8"/>
      <c r="AB298" s="8"/>
      <c r="AC298" s="8"/>
      <c r="AD298" s="10"/>
      <c r="AE298" s="10"/>
      <c r="AF298" s="10"/>
    </row>
    <row r="299" spans="2:32" s="7" customFormat="1" x14ac:dyDescent="0.25">
      <c r="B299" s="10"/>
      <c r="C299" s="284"/>
      <c r="D299" s="13"/>
      <c r="E299" s="13"/>
      <c r="F299" s="13"/>
      <c r="G299" s="202"/>
      <c r="H299" s="202">
        <v>7</v>
      </c>
      <c r="I299" s="202"/>
      <c r="J299" s="283">
        <v>8</v>
      </c>
      <c r="K299" s="202"/>
      <c r="L299" s="202"/>
      <c r="M299" s="113" t="s">
        <v>697</v>
      </c>
      <c r="N299" s="288"/>
      <c r="O299" s="113"/>
      <c r="P299" s="286"/>
      <c r="Q299" s="133"/>
      <c r="R299" s="285"/>
      <c r="S299" s="2"/>
      <c r="T299" s="2"/>
      <c r="U299" s="2"/>
      <c r="V299" s="2"/>
      <c r="W299" s="279"/>
      <c r="X299" s="279"/>
      <c r="Y299" s="8"/>
      <c r="Z299" s="8"/>
      <c r="AA299" s="8"/>
      <c r="AB299" s="8"/>
      <c r="AC299" s="8"/>
      <c r="AD299" s="10"/>
      <c r="AE299" s="10"/>
      <c r="AF299" s="10"/>
    </row>
    <row r="300" spans="2:32" s="7" customFormat="1" x14ac:dyDescent="0.25">
      <c r="B300" s="10"/>
      <c r="C300" s="284"/>
      <c r="D300" s="13"/>
      <c r="E300" s="13"/>
      <c r="F300" s="13"/>
      <c r="G300" s="202"/>
      <c r="H300" s="202">
        <v>2</v>
      </c>
      <c r="I300" s="202"/>
      <c r="J300" s="283">
        <v>2</v>
      </c>
      <c r="K300" s="202"/>
      <c r="L300" s="202"/>
      <c r="M300" s="113" t="s">
        <v>102</v>
      </c>
      <c r="N300" s="290"/>
      <c r="O300" s="113"/>
      <c r="P300" s="286"/>
      <c r="Q300" s="133"/>
      <c r="R300" s="285"/>
      <c r="S300" s="2"/>
      <c r="T300" s="2"/>
      <c r="U300" s="2"/>
      <c r="V300" s="2"/>
      <c r="W300" s="279"/>
      <c r="X300" s="279"/>
      <c r="Y300" s="8"/>
      <c r="Z300" s="8"/>
      <c r="AA300" s="8"/>
      <c r="AB300" s="8"/>
      <c r="AC300" s="8"/>
      <c r="AD300" s="10"/>
      <c r="AE300" s="10"/>
      <c r="AF300" s="10"/>
    </row>
    <row r="301" spans="2:32" s="7" customFormat="1" x14ac:dyDescent="0.25">
      <c r="B301" s="10"/>
      <c r="C301" s="284"/>
      <c r="D301" s="13"/>
      <c r="E301" s="13"/>
      <c r="F301" s="13"/>
      <c r="G301" s="202"/>
      <c r="H301" s="202">
        <v>2</v>
      </c>
      <c r="I301" s="202"/>
      <c r="J301" s="283">
        <v>2</v>
      </c>
      <c r="K301" s="202"/>
      <c r="L301" s="202"/>
      <c r="M301" s="289" t="s">
        <v>775</v>
      </c>
      <c r="N301" s="288"/>
      <c r="O301" s="113"/>
      <c r="P301" s="286"/>
      <c r="Q301" s="133"/>
      <c r="R301" s="285"/>
      <c r="S301" s="2"/>
      <c r="T301" s="2"/>
      <c r="U301" s="2"/>
      <c r="V301" s="2"/>
      <c r="W301" s="279"/>
      <c r="X301" s="279"/>
      <c r="Y301" s="8"/>
      <c r="Z301" s="8"/>
      <c r="AA301" s="8"/>
      <c r="AB301" s="8"/>
      <c r="AC301" s="8"/>
      <c r="AD301" s="10"/>
      <c r="AE301" s="10"/>
      <c r="AF301" s="10"/>
    </row>
    <row r="302" spans="2:32" s="7" customFormat="1" x14ac:dyDescent="0.25">
      <c r="B302" s="10"/>
      <c r="C302" s="284"/>
      <c r="D302" s="13"/>
      <c r="E302" s="13"/>
      <c r="F302" s="13"/>
      <c r="G302" s="202"/>
      <c r="H302" s="202">
        <v>2</v>
      </c>
      <c r="I302" s="202"/>
      <c r="J302" s="283">
        <v>2</v>
      </c>
      <c r="K302" s="202"/>
      <c r="L302" s="202"/>
      <c r="M302" s="113" t="s">
        <v>776</v>
      </c>
      <c r="N302" s="288"/>
      <c r="O302" s="113"/>
      <c r="P302" s="286"/>
      <c r="Q302" s="133"/>
      <c r="R302" s="285"/>
      <c r="S302" s="2"/>
      <c r="T302" s="2"/>
      <c r="U302" s="2"/>
      <c r="V302" s="2"/>
      <c r="W302" s="279"/>
      <c r="X302" s="279"/>
      <c r="Y302" s="8"/>
      <c r="Z302" s="8"/>
      <c r="AA302" s="8"/>
      <c r="AB302" s="8"/>
      <c r="AC302" s="8"/>
      <c r="AD302" s="10"/>
      <c r="AE302" s="10"/>
      <c r="AF302" s="10"/>
    </row>
    <row r="303" spans="2:32" s="7" customFormat="1" x14ac:dyDescent="0.25">
      <c r="B303" s="10"/>
      <c r="C303" s="284"/>
      <c r="D303" s="13"/>
      <c r="E303" s="13"/>
      <c r="F303" s="13"/>
      <c r="G303" s="202"/>
      <c r="H303" s="202">
        <v>0</v>
      </c>
      <c r="I303" s="202"/>
      <c r="J303" s="283">
        <v>2</v>
      </c>
      <c r="K303" s="202"/>
      <c r="L303" s="202"/>
      <c r="M303" s="113" t="s">
        <v>822</v>
      </c>
      <c r="N303" s="287"/>
      <c r="O303" s="113"/>
      <c r="P303" s="286"/>
      <c r="Q303" s="133"/>
      <c r="R303" s="285"/>
      <c r="S303" s="2"/>
      <c r="T303" s="2"/>
      <c r="U303" s="2"/>
      <c r="V303" s="2"/>
      <c r="W303" s="279"/>
      <c r="X303" s="279"/>
      <c r="Y303" s="8"/>
      <c r="Z303" s="8"/>
      <c r="AA303" s="8"/>
      <c r="AB303" s="8"/>
      <c r="AC303" s="8"/>
      <c r="AD303" s="10"/>
      <c r="AE303" s="10"/>
      <c r="AF303" s="10"/>
    </row>
    <row r="304" spans="2:32" s="7" customFormat="1" x14ac:dyDescent="0.25">
      <c r="B304" s="10"/>
      <c r="C304" s="284"/>
      <c r="D304" s="13"/>
      <c r="E304" s="13"/>
      <c r="F304" s="13"/>
      <c r="G304" s="202"/>
      <c r="H304" s="202">
        <v>34</v>
      </c>
      <c r="I304" s="202"/>
      <c r="J304" s="283">
        <v>55</v>
      </c>
      <c r="K304" s="202"/>
      <c r="L304" s="202"/>
      <c r="M304" s="113" t="s">
        <v>960</v>
      </c>
      <c r="N304" s="287"/>
      <c r="O304" s="113"/>
      <c r="P304" s="286"/>
      <c r="Q304" s="133"/>
      <c r="R304" s="285"/>
      <c r="S304" s="2"/>
      <c r="T304" s="2"/>
      <c r="U304" s="2"/>
      <c r="V304" s="2"/>
      <c r="W304" s="279"/>
      <c r="X304" s="279"/>
      <c r="Y304" s="8"/>
      <c r="Z304" s="8"/>
      <c r="AA304" s="8"/>
      <c r="AB304" s="8"/>
      <c r="AC304" s="8"/>
      <c r="AD304" s="10"/>
      <c r="AE304" s="10"/>
      <c r="AF304" s="10"/>
    </row>
    <row r="305" spans="1:32" s="7" customFormat="1" x14ac:dyDescent="0.25">
      <c r="B305" s="10"/>
      <c r="C305" s="284"/>
      <c r="D305" s="13"/>
      <c r="E305" s="13"/>
      <c r="F305" s="13"/>
      <c r="G305" s="202"/>
      <c r="H305" s="202">
        <v>0</v>
      </c>
      <c r="I305" s="202"/>
      <c r="J305" s="283">
        <v>1</v>
      </c>
      <c r="K305" s="202"/>
      <c r="L305" s="202"/>
      <c r="M305" s="113" t="s">
        <v>958</v>
      </c>
      <c r="N305" s="282"/>
      <c r="O305" s="113"/>
      <c r="P305" s="202"/>
      <c r="Q305" s="133"/>
      <c r="R305" s="279"/>
      <c r="S305" s="2"/>
      <c r="T305" s="2"/>
      <c r="U305" s="2"/>
      <c r="V305" s="2"/>
      <c r="W305" s="279"/>
      <c r="X305" s="279"/>
      <c r="Y305" s="8"/>
      <c r="Z305" s="8"/>
      <c r="AA305" s="8"/>
      <c r="AB305" s="8"/>
      <c r="AC305" s="8"/>
      <c r="AD305" s="10"/>
      <c r="AE305" s="10"/>
      <c r="AF305" s="10"/>
    </row>
    <row r="306" spans="1:32" x14ac:dyDescent="0.25">
      <c r="A306" s="7"/>
      <c r="B306" s="10"/>
      <c r="C306" s="284"/>
      <c r="D306" s="13"/>
      <c r="E306" s="13"/>
      <c r="F306" s="13"/>
      <c r="G306" s="202"/>
      <c r="H306" s="202"/>
      <c r="I306" s="202"/>
      <c r="J306" s="283">
        <v>1</v>
      </c>
      <c r="K306" s="202"/>
      <c r="L306" s="202"/>
      <c r="M306" s="113" t="s">
        <v>987</v>
      </c>
      <c r="N306" s="282"/>
      <c r="O306" s="281"/>
      <c r="P306" s="280"/>
      <c r="Q306" s="133"/>
      <c r="R306" s="279"/>
      <c r="W306" s="279"/>
      <c r="X306" s="279"/>
    </row>
    <row r="307" spans="1:32" x14ac:dyDescent="0.25">
      <c r="A307" s="7"/>
      <c r="B307" s="7"/>
      <c r="C307" s="75" t="s">
        <v>349</v>
      </c>
      <c r="D307" s="8"/>
      <c r="E307" s="8"/>
      <c r="F307" s="8"/>
      <c r="G307" s="10">
        <f>SUM(G265:G306)</f>
        <v>0</v>
      </c>
      <c r="H307" s="10">
        <f>SUM(H265:H306)</f>
        <v>77</v>
      </c>
      <c r="I307" s="10">
        <f>SUM(I265:I306)</f>
        <v>0</v>
      </c>
      <c r="J307" s="10">
        <f>SUM(J265:J306)</f>
        <v>104</v>
      </c>
      <c r="K307" s="10">
        <f>SUM(K265:K306)</f>
        <v>0</v>
      </c>
      <c r="L307" s="10"/>
      <c r="M307" s="10"/>
      <c r="N307" s="8"/>
      <c r="O307" s="75"/>
      <c r="P307" s="8"/>
    </row>
    <row r="308" spans="1:32" x14ac:dyDescent="0.25">
      <c r="A308" s="7"/>
      <c r="B308" s="7"/>
      <c r="C308" s="7"/>
      <c r="D308" s="8"/>
      <c r="E308" s="8"/>
      <c r="F308" s="8"/>
      <c r="G308" s="8"/>
      <c r="H308" s="7"/>
      <c r="I308" s="7"/>
      <c r="J308" s="7"/>
      <c r="K308" s="7"/>
      <c r="L308" s="8"/>
      <c r="M308" s="28"/>
      <c r="N308" s="8"/>
      <c r="O308" s="8"/>
      <c r="P308" s="8"/>
    </row>
    <row r="309" spans="1:32" x14ac:dyDescent="0.25">
      <c r="A309" s="7"/>
      <c r="B309" s="7"/>
      <c r="C309" s="7"/>
      <c r="D309" s="7"/>
      <c r="E309" s="8" t="s">
        <v>957</v>
      </c>
      <c r="F309" s="273" t="s">
        <v>468</v>
      </c>
      <c r="G309" s="273">
        <v>184</v>
      </c>
      <c r="H309" s="273">
        <v>252</v>
      </c>
      <c r="I309" s="273" t="s">
        <v>955</v>
      </c>
      <c r="J309" s="273">
        <v>324</v>
      </c>
      <c r="K309" s="273">
        <v>361</v>
      </c>
      <c r="L309" s="8"/>
      <c r="M309" s="75"/>
      <c r="N309" s="8"/>
      <c r="O309" s="8"/>
      <c r="P309" s="8"/>
    </row>
    <row r="310" spans="1:32" x14ac:dyDescent="0.25">
      <c r="A310" s="7"/>
      <c r="B310" s="7"/>
      <c r="C310" s="7"/>
      <c r="D310" s="7"/>
      <c r="E310" s="8"/>
      <c r="F310" s="10" t="s">
        <v>697</v>
      </c>
      <c r="G310" s="278">
        <v>72</v>
      </c>
      <c r="H310" s="10">
        <v>112</v>
      </c>
      <c r="I310" s="278">
        <v>105</v>
      </c>
      <c r="J310" s="278" t="s">
        <v>722</v>
      </c>
      <c r="K310" s="10">
        <v>146</v>
      </c>
      <c r="L310" s="8"/>
      <c r="M310" s="75"/>
      <c r="N310" s="8"/>
      <c r="O310" s="8"/>
      <c r="P310" s="8"/>
    </row>
    <row r="311" spans="1:32" x14ac:dyDescent="0.25">
      <c r="A311" s="7"/>
      <c r="B311" s="7"/>
      <c r="C311" s="7"/>
      <c r="D311" s="7"/>
      <c r="E311" s="8"/>
      <c r="F311" s="10" t="s">
        <v>102</v>
      </c>
      <c r="G311" s="278">
        <v>14</v>
      </c>
      <c r="H311" s="10">
        <v>16</v>
      </c>
      <c r="I311" s="278">
        <v>16</v>
      </c>
      <c r="J311" s="278">
        <v>16</v>
      </c>
      <c r="K311" s="10">
        <v>16</v>
      </c>
      <c r="L311" s="8"/>
      <c r="M311" s="75"/>
      <c r="N311" s="8"/>
      <c r="O311" s="8"/>
      <c r="P311" s="8"/>
    </row>
    <row r="312" spans="1:32" x14ac:dyDescent="0.25">
      <c r="A312" s="7"/>
      <c r="B312" s="7"/>
      <c r="C312" s="7"/>
      <c r="D312" s="7"/>
      <c r="E312" s="8"/>
      <c r="F312" s="10" t="s">
        <v>775</v>
      </c>
      <c r="G312" s="278">
        <v>12</v>
      </c>
      <c r="H312" s="10">
        <v>21</v>
      </c>
      <c r="I312" s="278">
        <v>21</v>
      </c>
      <c r="J312" s="278">
        <v>21</v>
      </c>
      <c r="K312" s="10">
        <v>21</v>
      </c>
      <c r="L312" s="8"/>
      <c r="M312" s="8"/>
      <c r="N312" s="8"/>
      <c r="O312" s="8"/>
      <c r="P312" s="8"/>
    </row>
    <row r="313" spans="1:32" x14ac:dyDescent="0.25">
      <c r="B313" s="7"/>
      <c r="D313" s="7"/>
      <c r="F313" s="10" t="s">
        <v>776</v>
      </c>
      <c r="G313" s="278">
        <v>12</v>
      </c>
      <c r="H313" s="10">
        <v>21</v>
      </c>
      <c r="I313" s="278">
        <v>21</v>
      </c>
      <c r="J313" s="278">
        <v>21</v>
      </c>
      <c r="K313" s="10">
        <v>21</v>
      </c>
      <c r="L313" s="8"/>
      <c r="M313" s="8"/>
      <c r="N313" s="8"/>
      <c r="O313" s="8"/>
      <c r="P313" s="8"/>
    </row>
    <row r="314" spans="1:32" x14ac:dyDescent="0.25">
      <c r="B314" s="7"/>
      <c r="D314" s="7"/>
      <c r="F314" s="10" t="s">
        <v>822</v>
      </c>
      <c r="G314" s="278">
        <v>12</v>
      </c>
      <c r="H314" s="10">
        <v>0</v>
      </c>
      <c r="I314" s="278">
        <v>0</v>
      </c>
      <c r="J314" s="278" t="s">
        <v>722</v>
      </c>
      <c r="K314" s="10">
        <v>13</v>
      </c>
      <c r="L314" s="8"/>
      <c r="M314" s="8"/>
      <c r="N314" s="8"/>
      <c r="O314" s="8"/>
      <c r="P314" s="8"/>
    </row>
  </sheetData>
  <autoFilter ref="B7:AE297" xr:uid="{8F4BCEBC-0BE6-4AB6-89CB-A38BE8FAAEB4}"/>
  <phoneticPr fontId="55" type="noConversion"/>
  <conditionalFormatting sqref="D8:D235">
    <cfRule type="expression" dxfId="142" priority="6">
      <formula>AND($D8="",$H8="x")</formula>
    </cfRule>
    <cfRule type="expression" dxfId="141" priority="12">
      <formula>AND($D8&lt;&gt;"", $H8="")</formula>
    </cfRule>
  </conditionalFormatting>
  <conditionalFormatting sqref="E8:E235">
    <cfRule type="expression" dxfId="140" priority="14">
      <formula>AND($E8&lt;&gt;"",$H8="")</formula>
    </cfRule>
  </conditionalFormatting>
  <conditionalFormatting sqref="F8:F235">
    <cfRule type="expression" dxfId="139" priority="13">
      <formula>AND($F8&lt;&gt;"",$G8="")</formula>
    </cfRule>
  </conditionalFormatting>
  <conditionalFormatting sqref="G8:G235">
    <cfRule type="expression" dxfId="138" priority="2">
      <formula>AND(G8&lt;&gt;"", H8="")</formula>
    </cfRule>
    <cfRule type="expression" dxfId="137" priority="10">
      <formula>AND($F8="",$G8="x")</formula>
    </cfRule>
  </conditionalFormatting>
  <conditionalFormatting sqref="H8:I235">
    <cfRule type="expression" dxfId="136" priority="7">
      <formula>AND(H8="",$K8="x")</formula>
    </cfRule>
    <cfRule type="expression" dxfId="135" priority="8">
      <formula>AND($D8="",$H8="x")</formula>
    </cfRule>
    <cfRule type="expression" dxfId="134" priority="9">
      <formula>AND($H8="x",$D8="",$E8="")</formula>
    </cfRule>
  </conditionalFormatting>
  <conditionalFormatting sqref="J8:J261">
    <cfRule type="expression" dxfId="133" priority="1" stopIfTrue="1">
      <formula>$J8&lt;&gt;$H8</formula>
    </cfRule>
    <cfRule type="expression" dxfId="132" priority="3">
      <formula>$J8&lt;&gt;$I8</formula>
    </cfRule>
  </conditionalFormatting>
  <conditionalFormatting sqref="J8:J262">
    <cfRule type="expression" dxfId="131" priority="15">
      <formula>IF(J8&lt;&gt;"",$AF8&lt;&gt;1,0)</formula>
    </cfRule>
  </conditionalFormatting>
  <conditionalFormatting sqref="K8:K261">
    <cfRule type="expression" dxfId="130" priority="11">
      <formula>AND($K8="x",$G8="",$H8="",$J8="")</formula>
    </cfRule>
  </conditionalFormatting>
  <conditionalFormatting sqref="L8:L262">
    <cfRule type="expression" dxfId="129" priority="5">
      <formula>IF($AE8="y",1,0)</formula>
    </cfRule>
  </conditionalFormatting>
  <conditionalFormatting sqref="AE8:AE262">
    <cfRule type="expression" dxfId="128" priority="4">
      <formula>AND($AE8&lt;&gt;"",$AD8=0)</formula>
    </cfRule>
  </conditionalFormatting>
  <pageMargins left="0.4" right="0.4" top="0.4" bottom="0.4" header="0.25" footer="0.25"/>
  <pageSetup scale="48" fitToHeight="0" orientation="landscape" r:id="rId1"/>
  <headerFooter scaleWithDoc="0">
    <oddFooter>&amp;L&amp;F : &amp;A&amp;C                &amp;P&amp;R&amp;D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8EC76-1509-4420-A613-DAB0DA2DCDB0}">
  <sheetPr>
    <pageSetUpPr fitToPage="1"/>
  </sheetPr>
  <dimension ref="A1:AF314"/>
  <sheetViews>
    <sheetView showGridLines="0" zoomScaleNormal="100" workbookViewId="0">
      <selection activeCell="L192" sqref="L192"/>
    </sheetView>
  </sheetViews>
  <sheetFormatPr defaultColWidth="9.1796875" defaultRowHeight="12.5" outlineLevelCol="1" x14ac:dyDescent="0.25"/>
  <cols>
    <col min="1" max="1" width="0.7265625" style="20" customWidth="1"/>
    <col min="2" max="2" width="10.54296875" style="18" bestFit="1" customWidth="1"/>
    <col min="3" max="3" width="9.26953125" style="18" bestFit="1" customWidth="1"/>
    <col min="4" max="4" width="31.453125" style="19" customWidth="1" outlineLevel="1"/>
    <col min="5" max="5" width="18.453125" style="19" customWidth="1" outlineLevel="1"/>
    <col min="6" max="6" width="17.453125" style="19" customWidth="1" outlineLevel="1"/>
    <col min="7" max="7" width="5" style="19" customWidth="1"/>
    <col min="8" max="10" width="6.26953125" style="18" customWidth="1"/>
    <col min="11" max="11" width="5" style="18" customWidth="1"/>
    <col min="12" max="12" width="24" style="19" bestFit="1" customWidth="1"/>
    <col min="13" max="13" width="19.81640625" style="19" bestFit="1" customWidth="1"/>
    <col min="14" max="14" width="21.54296875" style="19" bestFit="1" customWidth="1"/>
    <col min="15" max="15" width="20.1796875" style="19" bestFit="1" customWidth="1"/>
    <col min="16" max="16" width="11.453125" style="19" bestFit="1" customWidth="1"/>
    <col min="17" max="17" width="16.26953125" style="19" bestFit="1" customWidth="1"/>
    <col min="18" max="18" width="21.1796875" style="19" bestFit="1" customWidth="1"/>
    <col min="19" max="19" width="18.26953125" style="19" bestFit="1" customWidth="1"/>
    <col min="20" max="26" width="6.1796875" style="19" hidden="1" customWidth="1" outlineLevel="1"/>
    <col min="27" max="27" width="17" style="19" customWidth="1" collapsed="1"/>
    <col min="28" max="28" width="24.7265625" style="19" bestFit="1" customWidth="1"/>
    <col min="29" max="29" width="15.81640625" style="19" bestFit="1" customWidth="1"/>
    <col min="30" max="30" width="6" style="23" customWidth="1"/>
    <col min="31" max="31" width="7.7265625" style="23" customWidth="1" outlineLevel="1"/>
    <col min="32" max="32" width="8.54296875" style="23" bestFit="1" customWidth="1"/>
    <col min="33" max="16384" width="9.1796875" style="18"/>
  </cols>
  <sheetData>
    <row r="1" spans="1:32" s="7" customFormat="1" ht="17.5" x14ac:dyDescent="0.25">
      <c r="A1" s="215"/>
      <c r="B1" s="9" t="s">
        <v>215</v>
      </c>
      <c r="D1" s="8"/>
      <c r="E1" s="8"/>
      <c r="G1" s="28" t="s">
        <v>314</v>
      </c>
      <c r="J1" s="89"/>
      <c r="K1" s="8"/>
      <c r="L1" s="8"/>
      <c r="M1" s="75"/>
      <c r="N1" s="75"/>
      <c r="O1" s="75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10"/>
      <c r="AF1" s="10"/>
    </row>
    <row r="2" spans="1:32" s="7" customFormat="1" ht="12" customHeight="1" x14ac:dyDescent="0.25">
      <c r="A2" s="12"/>
      <c r="D2" s="234"/>
      <c r="E2" s="24"/>
      <c r="F2" s="8"/>
      <c r="G2" s="89">
        <f>COUNTIF(G8:G262,"x")</f>
        <v>120</v>
      </c>
      <c r="H2" s="89">
        <f>COUNTIF(H8:H262,"x")</f>
        <v>153</v>
      </c>
      <c r="I2" s="89">
        <f>COUNTIF(I8:I262,"x")</f>
        <v>161</v>
      </c>
      <c r="J2" s="89">
        <f>COUNTIF(J8:J262,"x")</f>
        <v>174</v>
      </c>
      <c r="K2" s="89">
        <f>COUNTIF(K8:K262,"x")</f>
        <v>217</v>
      </c>
      <c r="L2" s="75" t="s">
        <v>692</v>
      </c>
      <c r="M2" s="33"/>
      <c r="N2" s="131" t="s">
        <v>330</v>
      </c>
      <c r="O2" s="32"/>
      <c r="P2" s="8"/>
      <c r="Q2" s="132" t="s">
        <v>610</v>
      </c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10"/>
      <c r="AF2" s="10"/>
    </row>
    <row r="3" spans="1:32" s="7" customFormat="1" ht="12" customHeight="1" x14ac:dyDescent="0.25">
      <c r="A3" s="12"/>
      <c r="B3" s="127"/>
      <c r="C3" s="244" t="s">
        <v>855</v>
      </c>
      <c r="D3" s="235"/>
      <c r="E3" s="24"/>
      <c r="F3" s="24"/>
      <c r="G3" s="89">
        <f>COUNTIF(G8:G262,"d")</f>
        <v>20</v>
      </c>
      <c r="H3" s="89">
        <f>COUNTIF(H8:H262,"d")</f>
        <v>21</v>
      </c>
      <c r="I3" s="89">
        <f>COUNTIF(I8:I262,"d")</f>
        <v>15</v>
      </c>
      <c r="J3" s="89">
        <f>COUNTIF(J8:J262,"d")</f>
        <v>23</v>
      </c>
      <c r="K3" s="89">
        <f>COUNTIF(K8:K262,"d")</f>
        <v>23</v>
      </c>
      <c r="L3" s="75" t="s">
        <v>611</v>
      </c>
      <c r="M3" s="33"/>
      <c r="N3" s="129" t="s">
        <v>760</v>
      </c>
      <c r="O3" s="32" t="s">
        <v>329</v>
      </c>
      <c r="P3" s="8"/>
      <c r="Q3" s="151" t="s">
        <v>697</v>
      </c>
      <c r="R3" s="8" t="s">
        <v>331</v>
      </c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10"/>
      <c r="AF3" s="10"/>
    </row>
    <row r="4" spans="1:32" s="7" customFormat="1" ht="12" customHeight="1" x14ac:dyDescent="0.25">
      <c r="A4" s="12"/>
      <c r="B4" s="251"/>
      <c r="C4" s="257"/>
      <c r="D4" s="235"/>
      <c r="E4" s="89"/>
      <c r="G4" s="89">
        <f>G2+G3</f>
        <v>140</v>
      </c>
      <c r="H4" s="256">
        <f>H2+H3</f>
        <v>174</v>
      </c>
      <c r="I4" s="256">
        <f>I2+I3</f>
        <v>176</v>
      </c>
      <c r="J4" s="89">
        <f>J2+J3</f>
        <v>197</v>
      </c>
      <c r="K4" s="89">
        <f>K2+K3</f>
        <v>240</v>
      </c>
      <c r="L4" s="75" t="s">
        <v>612</v>
      </c>
      <c r="M4" s="33"/>
      <c r="N4" s="128" t="s">
        <v>759</v>
      </c>
      <c r="O4" s="32" t="s">
        <v>761</v>
      </c>
      <c r="P4" s="8"/>
      <c r="Q4" s="152" t="s">
        <v>932</v>
      </c>
      <c r="R4" s="8" t="s">
        <v>333</v>
      </c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10"/>
      <c r="AE4" s="10"/>
      <c r="AF4" s="10"/>
    </row>
    <row r="5" spans="1:32" s="7" customFormat="1" ht="12" customHeight="1" x14ac:dyDescent="0.25">
      <c r="A5" s="12"/>
      <c r="B5" s="12"/>
      <c r="C5" s="243"/>
      <c r="D5" s="235"/>
      <c r="E5" s="24"/>
      <c r="F5" s="24"/>
      <c r="G5" s="89" t="s">
        <v>722</v>
      </c>
      <c r="H5" s="89" t="s">
        <v>722</v>
      </c>
      <c r="I5" s="89" t="s">
        <v>722</v>
      </c>
      <c r="J5" s="89" t="s">
        <v>722</v>
      </c>
      <c r="K5" s="89" t="s">
        <v>722</v>
      </c>
      <c r="L5" s="75" t="s">
        <v>613</v>
      </c>
      <c r="M5" s="33"/>
      <c r="N5" s="130" t="s">
        <v>312</v>
      </c>
      <c r="O5" s="32" t="s">
        <v>347</v>
      </c>
      <c r="P5" s="8"/>
      <c r="Q5" s="153" t="s">
        <v>102</v>
      </c>
      <c r="R5" s="8" t="s">
        <v>332</v>
      </c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10"/>
      <c r="AE5" s="10" t="s">
        <v>933</v>
      </c>
      <c r="AF5" s="10"/>
    </row>
    <row r="6" spans="1:32" s="7" customFormat="1" ht="12" customHeight="1" x14ac:dyDescent="0.25">
      <c r="A6" s="12"/>
      <c r="D6" s="10">
        <f>COUNTIF(D8:D262,"&lt;&gt;")</f>
        <v>149</v>
      </c>
      <c r="E6" s="10">
        <f>COUNTIF(E8:E262,"&lt;&gt;")</f>
        <v>194</v>
      </c>
      <c r="F6" s="10">
        <f>COUNTIF(F8:F262,"&lt;&gt;")</f>
        <v>140</v>
      </c>
      <c r="G6" s="184">
        <f>184-G4</f>
        <v>44</v>
      </c>
      <c r="H6" s="184">
        <f>252-H4</f>
        <v>78</v>
      </c>
      <c r="I6" s="184">
        <f>252-I4</f>
        <v>76</v>
      </c>
      <c r="J6" s="269">
        <f>249-J4</f>
        <v>52</v>
      </c>
      <c r="K6" s="184">
        <f>361-K4</f>
        <v>121</v>
      </c>
      <c r="L6" s="28"/>
      <c r="M6" s="8"/>
      <c r="N6" s="8"/>
      <c r="O6" s="8"/>
      <c r="P6" s="8"/>
      <c r="Q6" s="8"/>
      <c r="R6" s="8"/>
      <c r="S6" s="8"/>
      <c r="T6" s="8"/>
      <c r="U6" s="28"/>
      <c r="V6" s="8"/>
      <c r="W6" s="8"/>
      <c r="X6" s="8"/>
      <c r="Y6" s="28"/>
      <c r="Z6" s="8"/>
      <c r="AA6" s="8"/>
      <c r="AB6" s="8"/>
      <c r="AC6" s="8"/>
      <c r="AD6" s="10"/>
      <c r="AE6" s="272">
        <v>221018</v>
      </c>
      <c r="AF6" s="10"/>
    </row>
    <row r="7" spans="1:32" s="7" customFormat="1" ht="23" x14ac:dyDescent="0.25">
      <c r="A7" s="12"/>
      <c r="B7" s="34" t="s">
        <v>755</v>
      </c>
      <c r="C7" s="181" t="s">
        <v>467</v>
      </c>
      <c r="D7" s="25" t="s">
        <v>895</v>
      </c>
      <c r="E7" s="25" t="s">
        <v>614</v>
      </c>
      <c r="F7" s="25" t="s">
        <v>687</v>
      </c>
      <c r="G7" s="76" t="s">
        <v>777</v>
      </c>
      <c r="H7" s="76" t="s">
        <v>778</v>
      </c>
      <c r="I7" s="262" t="s">
        <v>894</v>
      </c>
      <c r="J7" s="268" t="s">
        <v>959</v>
      </c>
      <c r="K7" s="177" t="s">
        <v>753</v>
      </c>
      <c r="L7" s="34" t="s">
        <v>315</v>
      </c>
      <c r="M7" s="25" t="s">
        <v>316</v>
      </c>
      <c r="N7" s="25" t="s">
        <v>317</v>
      </c>
      <c r="O7" s="25" t="s">
        <v>318</v>
      </c>
      <c r="P7" s="25" t="s">
        <v>319</v>
      </c>
      <c r="Q7" s="25" t="s">
        <v>320</v>
      </c>
      <c r="R7" s="25" t="s">
        <v>321</v>
      </c>
      <c r="S7" s="25" t="s">
        <v>322</v>
      </c>
      <c r="T7" s="35" t="s">
        <v>323</v>
      </c>
      <c r="U7" s="35" t="s">
        <v>324</v>
      </c>
      <c r="V7" s="35" t="s">
        <v>325</v>
      </c>
      <c r="W7" s="35" t="s">
        <v>326</v>
      </c>
      <c r="X7" s="35" t="s">
        <v>327</v>
      </c>
      <c r="Y7" s="35" t="s">
        <v>143</v>
      </c>
      <c r="Z7" s="35" t="s">
        <v>144</v>
      </c>
      <c r="AA7" s="36" t="s">
        <v>328</v>
      </c>
      <c r="AB7" s="37" t="s">
        <v>145</v>
      </c>
      <c r="AC7" s="38" t="s">
        <v>146</v>
      </c>
      <c r="AD7" s="220" t="s">
        <v>826</v>
      </c>
      <c r="AE7" s="221" t="s">
        <v>214</v>
      </c>
      <c r="AF7" s="274" t="s">
        <v>896</v>
      </c>
    </row>
    <row r="8" spans="1:32" s="7" customFormat="1" ht="11.5" x14ac:dyDescent="0.25">
      <c r="A8" s="12"/>
      <c r="B8" s="222" t="s">
        <v>756</v>
      </c>
      <c r="C8" s="216" t="s">
        <v>697</v>
      </c>
      <c r="D8" s="253" t="s">
        <v>858</v>
      </c>
      <c r="E8" s="186" t="s">
        <v>351</v>
      </c>
      <c r="F8" s="186" t="s">
        <v>351</v>
      </c>
      <c r="G8" s="5" t="s">
        <v>247</v>
      </c>
      <c r="H8" s="5" t="s">
        <v>247</v>
      </c>
      <c r="I8" s="5" t="s">
        <v>247</v>
      </c>
      <c r="J8" s="5" t="s">
        <v>247</v>
      </c>
      <c r="K8" s="178" t="s">
        <v>247</v>
      </c>
      <c r="L8" s="43" t="s">
        <v>41</v>
      </c>
      <c r="M8" s="95" t="s">
        <v>480</v>
      </c>
      <c r="N8" s="105" t="s">
        <v>706</v>
      </c>
      <c r="O8" s="105" t="s">
        <v>203</v>
      </c>
      <c r="P8" s="102" t="s">
        <v>381</v>
      </c>
      <c r="Q8" s="101" t="s">
        <v>363</v>
      </c>
      <c r="R8" s="101" t="s">
        <v>378</v>
      </c>
      <c r="S8" s="246"/>
      <c r="T8" s="40"/>
      <c r="U8" s="40"/>
      <c r="V8" s="40"/>
      <c r="W8" s="40"/>
      <c r="X8" s="40"/>
      <c r="Y8" s="40"/>
      <c r="Z8" s="40"/>
      <c r="AA8" s="271" t="s">
        <v>898</v>
      </c>
      <c r="AB8" s="190"/>
      <c r="AC8" s="50"/>
      <c r="AD8" s="11">
        <f>IF(AND(G8&lt;&gt;"",H8&lt;&gt;"",I8&lt;&gt;"",J8&lt;&gt;"",K8&lt;&gt;""),1,0)</f>
        <v>1</v>
      </c>
      <c r="AE8" s="22" t="s">
        <v>893</v>
      </c>
      <c r="AF8" s="10">
        <f>IF(OR(H8&lt;&gt;"",I8&lt;&gt;""),1,0)</f>
        <v>1</v>
      </c>
    </row>
    <row r="9" spans="1:32" s="7" customFormat="1" ht="11.5" x14ac:dyDescent="0.25">
      <c r="A9" s="12"/>
      <c r="B9" s="223" t="s">
        <v>756</v>
      </c>
      <c r="C9" s="217" t="s">
        <v>697</v>
      </c>
      <c r="D9" s="253" t="s">
        <v>858</v>
      </c>
      <c r="E9" s="186" t="s">
        <v>351</v>
      </c>
      <c r="F9" s="186" t="s">
        <v>351</v>
      </c>
      <c r="G9" s="5" t="s">
        <v>247</v>
      </c>
      <c r="H9" s="5" t="s">
        <v>247</v>
      </c>
      <c r="I9" s="5" t="s">
        <v>247</v>
      </c>
      <c r="J9" s="5" t="s">
        <v>247</v>
      </c>
      <c r="K9" s="178" t="s">
        <v>247</v>
      </c>
      <c r="L9" s="43" t="s">
        <v>47</v>
      </c>
      <c r="M9" s="95" t="s">
        <v>481</v>
      </c>
      <c r="N9" s="105" t="s">
        <v>707</v>
      </c>
      <c r="O9" s="105" t="s">
        <v>204</v>
      </c>
      <c r="P9" s="102" t="s">
        <v>395</v>
      </c>
      <c r="Q9" s="101" t="s">
        <v>365</v>
      </c>
      <c r="R9" s="101" t="s">
        <v>370</v>
      </c>
      <c r="S9" s="246"/>
      <c r="T9" s="40"/>
      <c r="U9" s="40"/>
      <c r="V9" s="40"/>
      <c r="W9" s="40"/>
      <c r="X9" s="40"/>
      <c r="Y9" s="40"/>
      <c r="Z9" s="40"/>
      <c r="AA9" s="271" t="s">
        <v>899</v>
      </c>
      <c r="AB9" s="190"/>
      <c r="AC9" s="50"/>
      <c r="AD9" s="11">
        <f t="shared" ref="AD9:AD72" si="0">IF(AND(G9&lt;&gt;"",H9&lt;&gt;"",I9&lt;&gt;"",J9&lt;&gt;"",K9&lt;&gt;""),1,0)</f>
        <v>1</v>
      </c>
      <c r="AE9" s="22" t="s">
        <v>893</v>
      </c>
      <c r="AF9" s="10">
        <f t="shared" ref="AF9:AF72" si="1">IF(OR(H9&lt;&gt;"",I9&lt;&gt;""),1,0)</f>
        <v>1</v>
      </c>
    </row>
    <row r="10" spans="1:32" s="7" customFormat="1" ht="11.5" x14ac:dyDescent="0.25">
      <c r="A10" s="12"/>
      <c r="B10" s="223" t="s">
        <v>756</v>
      </c>
      <c r="C10" s="217" t="s">
        <v>697</v>
      </c>
      <c r="D10" s="253" t="s">
        <v>859</v>
      </c>
      <c r="E10" s="186" t="s">
        <v>824</v>
      </c>
      <c r="F10" s="31" t="s">
        <v>313</v>
      </c>
      <c r="G10" s="5" t="s">
        <v>247</v>
      </c>
      <c r="H10" s="5" t="s">
        <v>247</v>
      </c>
      <c r="I10" s="5" t="s">
        <v>247</v>
      </c>
      <c r="J10" s="5" t="s">
        <v>247</v>
      </c>
      <c r="K10" s="178" t="s">
        <v>247</v>
      </c>
      <c r="L10" s="43" t="s">
        <v>54</v>
      </c>
      <c r="M10" s="95" t="s">
        <v>482</v>
      </c>
      <c r="N10" s="105" t="s">
        <v>708</v>
      </c>
      <c r="O10" s="105" t="s">
        <v>205</v>
      </c>
      <c r="P10" s="102" t="s">
        <v>396</v>
      </c>
      <c r="Q10" s="101" t="s">
        <v>364</v>
      </c>
      <c r="R10" s="40"/>
      <c r="S10" s="95" t="s">
        <v>500</v>
      </c>
      <c r="T10" s="40"/>
      <c r="U10" s="40"/>
      <c r="V10" s="40"/>
      <c r="W10" s="40"/>
      <c r="X10" s="40"/>
      <c r="Y10" s="40"/>
      <c r="Z10" s="40"/>
      <c r="AA10" s="271" t="s">
        <v>900</v>
      </c>
      <c r="AB10" s="190"/>
      <c r="AC10" s="50"/>
      <c r="AD10" s="11">
        <f t="shared" si="0"/>
        <v>1</v>
      </c>
      <c r="AE10" s="22" t="s">
        <v>893</v>
      </c>
      <c r="AF10" s="10">
        <f t="shared" si="1"/>
        <v>1</v>
      </c>
    </row>
    <row r="11" spans="1:32" s="7" customFormat="1" ht="11.5" x14ac:dyDescent="0.25">
      <c r="A11" s="12"/>
      <c r="B11" s="223" t="s">
        <v>756</v>
      </c>
      <c r="C11" s="217" t="s">
        <v>697</v>
      </c>
      <c r="D11" s="253" t="s">
        <v>860</v>
      </c>
      <c r="E11" s="186" t="s">
        <v>478</v>
      </c>
      <c r="F11" s="31" t="s">
        <v>313</v>
      </c>
      <c r="G11" s="5" t="s">
        <v>247</v>
      </c>
      <c r="H11" s="5" t="s">
        <v>247</v>
      </c>
      <c r="I11" s="5" t="s">
        <v>247</v>
      </c>
      <c r="J11" s="5" t="s">
        <v>247</v>
      </c>
      <c r="K11" s="178" t="s">
        <v>247</v>
      </c>
      <c r="L11" s="43" t="s">
        <v>53</v>
      </c>
      <c r="M11" s="95" t="s">
        <v>584</v>
      </c>
      <c r="N11" s="105" t="s">
        <v>709</v>
      </c>
      <c r="O11" s="105" t="s">
        <v>206</v>
      </c>
      <c r="P11" s="102" t="s">
        <v>397</v>
      </c>
      <c r="Q11" s="101" t="s">
        <v>366</v>
      </c>
      <c r="R11" s="40"/>
      <c r="S11" s="246"/>
      <c r="T11" s="40"/>
      <c r="U11" s="40"/>
      <c r="V11" s="40"/>
      <c r="W11" s="40"/>
      <c r="X11" s="40"/>
      <c r="Y11" s="40"/>
      <c r="Z11" s="40"/>
      <c r="AA11" s="271" t="s">
        <v>901</v>
      </c>
      <c r="AB11" s="190"/>
      <c r="AC11" s="50"/>
      <c r="AD11" s="11">
        <f t="shared" si="0"/>
        <v>1</v>
      </c>
      <c r="AE11" s="22" t="s">
        <v>893</v>
      </c>
      <c r="AF11" s="10">
        <f t="shared" si="1"/>
        <v>1</v>
      </c>
    </row>
    <row r="12" spans="1:32" s="7" customFormat="1" ht="11.5" x14ac:dyDescent="0.25">
      <c r="A12" s="12"/>
      <c r="B12" s="223" t="s">
        <v>756</v>
      </c>
      <c r="C12" s="217" t="s">
        <v>697</v>
      </c>
      <c r="D12" s="253" t="s">
        <v>860</v>
      </c>
      <c r="E12" s="186" t="s">
        <v>478</v>
      </c>
      <c r="F12" s="31" t="s">
        <v>313</v>
      </c>
      <c r="G12" s="5" t="s">
        <v>247</v>
      </c>
      <c r="H12" s="5" t="s">
        <v>247</v>
      </c>
      <c r="I12" s="5" t="s">
        <v>247</v>
      </c>
      <c r="J12" s="5" t="s">
        <v>247</v>
      </c>
      <c r="K12" s="178" t="s">
        <v>247</v>
      </c>
      <c r="L12" s="43" t="s">
        <v>52</v>
      </c>
      <c r="M12" s="95" t="s">
        <v>585</v>
      </c>
      <c r="N12" s="105" t="s">
        <v>710</v>
      </c>
      <c r="O12" s="105" t="s">
        <v>207</v>
      </c>
      <c r="P12" s="102" t="s">
        <v>398</v>
      </c>
      <c r="Q12" s="101" t="s">
        <v>367</v>
      </c>
      <c r="R12" s="40"/>
      <c r="S12" s="246"/>
      <c r="T12" s="40"/>
      <c r="U12" s="40"/>
      <c r="V12" s="40"/>
      <c r="W12" s="40"/>
      <c r="X12" s="40"/>
      <c r="Y12" s="40"/>
      <c r="Z12" s="40"/>
      <c r="AA12" s="271" t="s">
        <v>902</v>
      </c>
      <c r="AB12" s="190"/>
      <c r="AC12" s="50"/>
      <c r="AD12" s="11">
        <f t="shared" si="0"/>
        <v>1</v>
      </c>
      <c r="AE12" s="22" t="s">
        <v>893</v>
      </c>
      <c r="AF12" s="10">
        <f t="shared" si="1"/>
        <v>1</v>
      </c>
    </row>
    <row r="13" spans="1:32" s="7" customFormat="1" ht="11.5" x14ac:dyDescent="0.25">
      <c r="A13" s="12"/>
      <c r="B13" s="223" t="s">
        <v>756</v>
      </c>
      <c r="C13" s="217" t="s">
        <v>697</v>
      </c>
      <c r="D13" s="253" t="s">
        <v>860</v>
      </c>
      <c r="E13" s="31" t="s">
        <v>845</v>
      </c>
      <c r="F13" s="31" t="s">
        <v>313</v>
      </c>
      <c r="G13" s="5" t="s">
        <v>247</v>
      </c>
      <c r="H13" s="5" t="s">
        <v>247</v>
      </c>
      <c r="I13" s="5" t="s">
        <v>247</v>
      </c>
      <c r="J13" s="5" t="s">
        <v>247</v>
      </c>
      <c r="K13" s="178" t="s">
        <v>247</v>
      </c>
      <c r="L13" s="43" t="s">
        <v>43</v>
      </c>
      <c r="M13" s="95" t="s">
        <v>586</v>
      </c>
      <c r="N13" s="105" t="s">
        <v>711</v>
      </c>
      <c r="O13" s="105" t="s">
        <v>208</v>
      </c>
      <c r="P13" s="102" t="s">
        <v>403</v>
      </c>
      <c r="Q13" s="101" t="s">
        <v>368</v>
      </c>
      <c r="R13" s="160" t="s">
        <v>198</v>
      </c>
      <c r="S13" s="95" t="s">
        <v>501</v>
      </c>
      <c r="T13" s="40"/>
      <c r="U13" s="40"/>
      <c r="V13" s="40"/>
      <c r="W13" s="40"/>
      <c r="X13" s="40"/>
      <c r="Y13" s="40"/>
      <c r="Z13" s="40"/>
      <c r="AA13" s="271" t="s">
        <v>903</v>
      </c>
      <c r="AB13" s="190"/>
      <c r="AC13" s="50"/>
      <c r="AD13" s="11">
        <f t="shared" si="0"/>
        <v>1</v>
      </c>
      <c r="AE13" s="22" t="s">
        <v>893</v>
      </c>
      <c r="AF13" s="10">
        <f t="shared" si="1"/>
        <v>1</v>
      </c>
    </row>
    <row r="14" spans="1:32" s="7" customFormat="1" ht="11.5" x14ac:dyDescent="0.25">
      <c r="A14" s="12"/>
      <c r="B14" s="223" t="s">
        <v>756</v>
      </c>
      <c r="C14" s="217" t="s">
        <v>697</v>
      </c>
      <c r="D14" s="253"/>
      <c r="E14" s="31"/>
      <c r="F14" s="31"/>
      <c r="G14" s="5"/>
      <c r="H14" s="5" t="s">
        <v>247</v>
      </c>
      <c r="I14" s="5" t="s">
        <v>247</v>
      </c>
      <c r="J14" s="5" t="s">
        <v>247</v>
      </c>
      <c r="K14" s="178" t="s">
        <v>247</v>
      </c>
      <c r="L14" s="43" t="s">
        <v>44</v>
      </c>
      <c r="M14" s="95" t="s">
        <v>587</v>
      </c>
      <c r="N14" s="105" t="s">
        <v>712</v>
      </c>
      <c r="O14" s="105" t="s">
        <v>209</v>
      </c>
      <c r="P14" s="102" t="s">
        <v>382</v>
      </c>
      <c r="Q14" s="95" t="s">
        <v>496</v>
      </c>
      <c r="R14" s="40"/>
      <c r="S14" s="40"/>
      <c r="T14" s="40"/>
      <c r="U14" s="40"/>
      <c r="V14" s="40"/>
      <c r="W14" s="40"/>
      <c r="X14" s="40"/>
      <c r="Y14" s="40"/>
      <c r="Z14" s="40"/>
      <c r="AA14" s="42"/>
      <c r="AB14" s="190"/>
      <c r="AC14" s="50"/>
      <c r="AD14" s="11">
        <f>IF(AND(G14&lt;&gt;"",H14&lt;&gt;"",I14&lt;&gt;"",J14&lt;&gt;"",K14&lt;&gt;""),1,0)</f>
        <v>0</v>
      </c>
      <c r="AE14" s="22"/>
      <c r="AF14" s="10">
        <f t="shared" si="1"/>
        <v>1</v>
      </c>
    </row>
    <row r="15" spans="1:32" s="7" customFormat="1" ht="11.5" x14ac:dyDescent="0.25">
      <c r="A15" s="12"/>
      <c r="B15" s="223" t="s">
        <v>756</v>
      </c>
      <c r="C15" s="217" t="s">
        <v>697</v>
      </c>
      <c r="D15" s="253"/>
      <c r="E15" s="31"/>
      <c r="F15" s="31"/>
      <c r="G15" s="5"/>
      <c r="H15" s="5" t="s">
        <v>247</v>
      </c>
      <c r="I15" s="5" t="s">
        <v>247</v>
      </c>
      <c r="J15" s="5" t="s">
        <v>247</v>
      </c>
      <c r="K15" s="178" t="s">
        <v>247</v>
      </c>
      <c r="L15" s="43" t="s">
        <v>56</v>
      </c>
      <c r="M15" s="95" t="s">
        <v>588</v>
      </c>
      <c r="N15" s="105" t="s">
        <v>713</v>
      </c>
      <c r="O15" s="105" t="s">
        <v>210</v>
      </c>
      <c r="P15" s="102" t="s">
        <v>383</v>
      </c>
      <c r="Q15" s="95" t="s">
        <v>497</v>
      </c>
      <c r="R15" s="40"/>
      <c r="S15" s="40"/>
      <c r="T15" s="40"/>
      <c r="U15" s="40"/>
      <c r="V15" s="40"/>
      <c r="W15" s="40"/>
      <c r="X15" s="40"/>
      <c r="Y15" s="40"/>
      <c r="Z15" s="40"/>
      <c r="AA15" s="42"/>
      <c r="AB15" s="190"/>
      <c r="AC15" s="50"/>
      <c r="AD15" s="11">
        <f t="shared" si="0"/>
        <v>0</v>
      </c>
      <c r="AE15" s="22"/>
      <c r="AF15" s="10">
        <f t="shared" si="1"/>
        <v>1</v>
      </c>
    </row>
    <row r="16" spans="1:32" s="7" customFormat="1" ht="11.5" x14ac:dyDescent="0.25">
      <c r="A16" s="12"/>
      <c r="B16" s="223" t="s">
        <v>756</v>
      </c>
      <c r="C16" s="217" t="s">
        <v>697</v>
      </c>
      <c r="D16" s="253"/>
      <c r="E16" s="31"/>
      <c r="F16" s="31"/>
      <c r="G16" s="5"/>
      <c r="H16" s="202"/>
      <c r="I16" s="5"/>
      <c r="J16" s="5"/>
      <c r="K16" s="178" t="s">
        <v>247</v>
      </c>
      <c r="L16" s="43" t="s">
        <v>51</v>
      </c>
      <c r="M16" s="95" t="s">
        <v>589</v>
      </c>
      <c r="N16" s="105" t="s">
        <v>706</v>
      </c>
      <c r="O16" s="105" t="s">
        <v>203</v>
      </c>
      <c r="P16" s="102" t="s">
        <v>384</v>
      </c>
      <c r="Q16" s="40"/>
      <c r="R16" s="16" t="s">
        <v>476</v>
      </c>
      <c r="S16" s="40"/>
      <c r="T16" s="40"/>
      <c r="U16" s="40"/>
      <c r="V16" s="40"/>
      <c r="W16" s="40"/>
      <c r="X16" s="40"/>
      <c r="Y16" s="40"/>
      <c r="Z16" s="40"/>
      <c r="AA16" s="42"/>
      <c r="AB16" s="190"/>
      <c r="AC16" s="50"/>
      <c r="AD16" s="11">
        <f t="shared" si="0"/>
        <v>0</v>
      </c>
      <c r="AE16" s="22"/>
      <c r="AF16" s="10">
        <f t="shared" si="1"/>
        <v>0</v>
      </c>
    </row>
    <row r="17" spans="1:32" s="7" customFormat="1" ht="11.5" x14ac:dyDescent="0.25">
      <c r="A17" s="12"/>
      <c r="B17" s="223" t="s">
        <v>756</v>
      </c>
      <c r="C17" s="217" t="s">
        <v>697</v>
      </c>
      <c r="D17" s="253"/>
      <c r="E17" s="31"/>
      <c r="F17" s="31"/>
      <c r="G17" s="5"/>
      <c r="H17" s="202"/>
      <c r="I17" s="5"/>
      <c r="J17" s="5"/>
      <c r="K17" s="178" t="s">
        <v>247</v>
      </c>
      <c r="L17" s="43" t="s">
        <v>55</v>
      </c>
      <c r="M17" s="95" t="s">
        <v>590</v>
      </c>
      <c r="N17" s="105" t="s">
        <v>707</v>
      </c>
      <c r="O17" s="105" t="s">
        <v>204</v>
      </c>
      <c r="P17" s="102" t="s">
        <v>395</v>
      </c>
      <c r="Q17" s="95" t="s">
        <v>563</v>
      </c>
      <c r="R17" s="40"/>
      <c r="S17" s="40"/>
      <c r="T17" s="40"/>
      <c r="U17" s="40"/>
      <c r="V17" s="40"/>
      <c r="W17" s="40"/>
      <c r="X17" s="40"/>
      <c r="Y17" s="40"/>
      <c r="Z17" s="40"/>
      <c r="AA17" s="42"/>
      <c r="AB17" s="190"/>
      <c r="AC17" s="50"/>
      <c r="AD17" s="11">
        <f t="shared" si="0"/>
        <v>0</v>
      </c>
      <c r="AE17" s="22"/>
      <c r="AF17" s="10">
        <f t="shared" si="1"/>
        <v>0</v>
      </c>
    </row>
    <row r="18" spans="1:32" s="7" customFormat="1" ht="11.5" x14ac:dyDescent="0.25">
      <c r="A18" s="12"/>
      <c r="B18" s="223" t="s">
        <v>756</v>
      </c>
      <c r="C18" s="217" t="s">
        <v>697</v>
      </c>
      <c r="D18" s="253" t="s">
        <v>861</v>
      </c>
      <c r="E18" s="186" t="s">
        <v>477</v>
      </c>
      <c r="F18" s="186" t="s">
        <v>477</v>
      </c>
      <c r="G18" s="5" t="s">
        <v>247</v>
      </c>
      <c r="H18" s="5" t="s">
        <v>247</v>
      </c>
      <c r="I18" s="5" t="s">
        <v>247</v>
      </c>
      <c r="J18" s="5" t="s">
        <v>247</v>
      </c>
      <c r="K18" s="178" t="s">
        <v>247</v>
      </c>
      <c r="L18" s="43" t="s">
        <v>63</v>
      </c>
      <c r="M18" s="95" t="s">
        <v>591</v>
      </c>
      <c r="N18" s="105" t="s">
        <v>710</v>
      </c>
      <c r="O18" s="105" t="s">
        <v>207</v>
      </c>
      <c r="P18" s="102" t="s">
        <v>399</v>
      </c>
      <c r="Q18" s="102" t="s">
        <v>714</v>
      </c>
      <c r="R18" s="101" t="s">
        <v>373</v>
      </c>
      <c r="S18" s="40"/>
      <c r="T18" s="40"/>
      <c r="U18" s="40"/>
      <c r="V18" s="40"/>
      <c r="W18" s="40"/>
      <c r="X18" s="40"/>
      <c r="Y18" s="40"/>
      <c r="Z18" s="40"/>
      <c r="AA18" s="271" t="s">
        <v>904</v>
      </c>
      <c r="AB18" s="190"/>
      <c r="AC18" s="50"/>
      <c r="AD18" s="11">
        <f t="shared" si="0"/>
        <v>1</v>
      </c>
      <c r="AE18" s="22" t="s">
        <v>893</v>
      </c>
      <c r="AF18" s="10">
        <f t="shared" si="1"/>
        <v>1</v>
      </c>
    </row>
    <row r="19" spans="1:32" s="7" customFormat="1" ht="11.5" x14ac:dyDescent="0.25">
      <c r="A19" s="12"/>
      <c r="B19" s="223" t="s">
        <v>756</v>
      </c>
      <c r="C19" s="217" t="s">
        <v>697</v>
      </c>
      <c r="D19" s="253" t="s">
        <v>861</v>
      </c>
      <c r="E19" s="186" t="s">
        <v>477</v>
      </c>
      <c r="F19" s="186" t="s">
        <v>477</v>
      </c>
      <c r="G19" s="5" t="s">
        <v>247</v>
      </c>
      <c r="H19" s="5" t="s">
        <v>247</v>
      </c>
      <c r="I19" s="5" t="s">
        <v>247</v>
      </c>
      <c r="J19" s="5" t="s">
        <v>247</v>
      </c>
      <c r="K19" s="178" t="s">
        <v>247</v>
      </c>
      <c r="L19" s="43" t="s">
        <v>62</v>
      </c>
      <c r="M19" s="95" t="s">
        <v>592</v>
      </c>
      <c r="N19" s="105" t="s">
        <v>711</v>
      </c>
      <c r="O19" s="105" t="s">
        <v>208</v>
      </c>
      <c r="P19" s="102" t="s">
        <v>400</v>
      </c>
      <c r="Q19" s="101" t="s">
        <v>375</v>
      </c>
      <c r="R19" s="40"/>
      <c r="S19" s="40"/>
      <c r="T19" s="40"/>
      <c r="U19" s="40"/>
      <c r="V19" s="40"/>
      <c r="W19" s="40"/>
      <c r="X19" s="40"/>
      <c r="Y19" s="40"/>
      <c r="Z19" s="40"/>
      <c r="AA19" s="271" t="s">
        <v>905</v>
      </c>
      <c r="AB19" s="190"/>
      <c r="AC19" s="50"/>
      <c r="AD19" s="11">
        <f t="shared" si="0"/>
        <v>1</v>
      </c>
      <c r="AE19" s="22" t="s">
        <v>893</v>
      </c>
      <c r="AF19" s="10">
        <f t="shared" si="1"/>
        <v>1</v>
      </c>
    </row>
    <row r="20" spans="1:32" s="7" customFormat="1" ht="11.5" x14ac:dyDescent="0.25">
      <c r="A20" s="12"/>
      <c r="B20" s="223" t="s">
        <v>756</v>
      </c>
      <c r="C20" s="217" t="s">
        <v>697</v>
      </c>
      <c r="D20" s="253" t="s">
        <v>861</v>
      </c>
      <c r="E20" s="186" t="s">
        <v>477</v>
      </c>
      <c r="F20" s="186" t="s">
        <v>691</v>
      </c>
      <c r="G20" s="5" t="s">
        <v>247</v>
      </c>
      <c r="H20" s="5" t="s">
        <v>247</v>
      </c>
      <c r="I20" s="5" t="s">
        <v>247</v>
      </c>
      <c r="J20" s="5" t="s">
        <v>247</v>
      </c>
      <c r="K20" s="178" t="s">
        <v>247</v>
      </c>
      <c r="L20" s="43" t="s">
        <v>35</v>
      </c>
      <c r="M20" s="95" t="s">
        <v>593</v>
      </c>
      <c r="N20" s="105" t="s">
        <v>712</v>
      </c>
      <c r="O20" s="105" t="s">
        <v>209</v>
      </c>
      <c r="P20" s="102" t="s">
        <v>401</v>
      </c>
      <c r="Q20" s="101" t="s">
        <v>376</v>
      </c>
      <c r="R20" s="40"/>
      <c r="S20" s="40"/>
      <c r="T20" s="40"/>
      <c r="U20" s="40"/>
      <c r="V20" s="40"/>
      <c r="W20" s="40"/>
      <c r="X20" s="40"/>
      <c r="Y20" s="40"/>
      <c r="Z20" s="40"/>
      <c r="AA20" s="271" t="s">
        <v>906</v>
      </c>
      <c r="AB20" s="190"/>
      <c r="AC20" s="50"/>
      <c r="AD20" s="11">
        <f t="shared" si="0"/>
        <v>1</v>
      </c>
      <c r="AE20" s="22" t="s">
        <v>893</v>
      </c>
      <c r="AF20" s="10">
        <f t="shared" si="1"/>
        <v>1</v>
      </c>
    </row>
    <row r="21" spans="1:32" s="7" customFormat="1" ht="11.5" x14ac:dyDescent="0.25">
      <c r="A21" s="12"/>
      <c r="B21" s="223" t="s">
        <v>756</v>
      </c>
      <c r="C21" s="217" t="s">
        <v>697</v>
      </c>
      <c r="D21" s="253" t="s">
        <v>861</v>
      </c>
      <c r="E21" s="186" t="s">
        <v>477</v>
      </c>
      <c r="F21" s="31"/>
      <c r="G21" s="5"/>
      <c r="H21" s="5" t="s">
        <v>247</v>
      </c>
      <c r="I21" s="5" t="s">
        <v>247</v>
      </c>
      <c r="J21" s="5" t="s">
        <v>247</v>
      </c>
      <c r="K21" s="178" t="s">
        <v>247</v>
      </c>
      <c r="L21" s="43" t="s">
        <v>42</v>
      </c>
      <c r="M21" s="95" t="s">
        <v>594</v>
      </c>
      <c r="N21" s="105" t="s">
        <v>713</v>
      </c>
      <c r="O21" s="105" t="s">
        <v>210</v>
      </c>
      <c r="P21" s="102" t="s">
        <v>402</v>
      </c>
      <c r="Q21" s="101" t="s">
        <v>377</v>
      </c>
      <c r="R21" s="40"/>
      <c r="S21" s="40"/>
      <c r="T21" s="40"/>
      <c r="U21" s="40"/>
      <c r="V21" s="40"/>
      <c r="W21" s="40"/>
      <c r="X21" s="40"/>
      <c r="Y21" s="40"/>
      <c r="Z21" s="40"/>
      <c r="AA21" s="42"/>
      <c r="AB21" s="190"/>
      <c r="AC21" s="50"/>
      <c r="AD21" s="11">
        <f t="shared" si="0"/>
        <v>0</v>
      </c>
      <c r="AE21" s="22"/>
      <c r="AF21" s="10">
        <f t="shared" si="1"/>
        <v>1</v>
      </c>
    </row>
    <row r="22" spans="1:32" s="7" customFormat="1" ht="11.5" x14ac:dyDescent="0.25">
      <c r="A22" s="12"/>
      <c r="B22" s="223" t="s">
        <v>756</v>
      </c>
      <c r="C22" s="217" t="s">
        <v>697</v>
      </c>
      <c r="D22" s="253" t="s">
        <v>859</v>
      </c>
      <c r="E22" s="31" t="s">
        <v>313</v>
      </c>
      <c r="F22" s="31"/>
      <c r="G22" s="5"/>
      <c r="H22" s="5" t="s">
        <v>247</v>
      </c>
      <c r="I22" s="5" t="s">
        <v>247</v>
      </c>
      <c r="J22" s="5" t="s">
        <v>247</v>
      </c>
      <c r="K22" s="178" t="s">
        <v>247</v>
      </c>
      <c r="L22" s="43" t="s">
        <v>10</v>
      </c>
      <c r="M22" s="95" t="s">
        <v>595</v>
      </c>
      <c r="N22" s="105" t="s">
        <v>706</v>
      </c>
      <c r="O22" s="105" t="s">
        <v>211</v>
      </c>
      <c r="P22" s="102" t="s">
        <v>385</v>
      </c>
      <c r="Q22" s="101" t="s">
        <v>373</v>
      </c>
      <c r="R22" s="16" t="s">
        <v>149</v>
      </c>
      <c r="S22" s="246"/>
      <c r="T22" s="40"/>
      <c r="U22" s="40"/>
      <c r="V22" s="40"/>
      <c r="W22" s="40"/>
      <c r="X22" s="40"/>
      <c r="Y22" s="40"/>
      <c r="Z22" s="40"/>
      <c r="AA22" s="42"/>
      <c r="AB22" s="190"/>
      <c r="AC22" s="50"/>
      <c r="AD22" s="11">
        <f t="shared" si="0"/>
        <v>0</v>
      </c>
      <c r="AE22" s="22"/>
      <c r="AF22" s="10">
        <f t="shared" si="1"/>
        <v>1</v>
      </c>
    </row>
    <row r="23" spans="1:32" s="7" customFormat="1" ht="11.5" x14ac:dyDescent="0.25">
      <c r="A23" s="12"/>
      <c r="B23" s="223" t="s">
        <v>756</v>
      </c>
      <c r="C23" s="217" t="s">
        <v>697</v>
      </c>
      <c r="D23" s="253"/>
      <c r="E23" s="31"/>
      <c r="F23" s="31"/>
      <c r="G23" s="5"/>
      <c r="H23" s="202"/>
      <c r="I23" s="5"/>
      <c r="J23" s="5"/>
      <c r="K23" s="178" t="s">
        <v>247</v>
      </c>
      <c r="L23" s="43" t="s">
        <v>12</v>
      </c>
      <c r="M23" s="95" t="s">
        <v>596</v>
      </c>
      <c r="N23" s="105" t="s">
        <v>708</v>
      </c>
      <c r="O23" s="105" t="s">
        <v>205</v>
      </c>
      <c r="P23" s="102" t="s">
        <v>386</v>
      </c>
      <c r="Q23" s="101" t="s">
        <v>372</v>
      </c>
      <c r="R23" s="95" t="s">
        <v>578</v>
      </c>
      <c r="S23" s="246"/>
      <c r="T23" s="40"/>
      <c r="U23" s="40"/>
      <c r="V23" s="40"/>
      <c r="W23" s="40"/>
      <c r="X23" s="40"/>
      <c r="Y23" s="40"/>
      <c r="Z23" s="40"/>
      <c r="AA23" s="42"/>
      <c r="AB23" s="190"/>
      <c r="AC23" s="50"/>
      <c r="AD23" s="11">
        <f t="shared" si="0"/>
        <v>0</v>
      </c>
      <c r="AE23" s="22"/>
      <c r="AF23" s="10">
        <f t="shared" si="1"/>
        <v>0</v>
      </c>
    </row>
    <row r="24" spans="1:32" s="7" customFormat="1" ht="11.5" x14ac:dyDescent="0.25">
      <c r="A24" s="12"/>
      <c r="B24" s="223" t="s">
        <v>756</v>
      </c>
      <c r="C24" s="217" t="s">
        <v>697</v>
      </c>
      <c r="D24" s="253"/>
      <c r="E24" s="31"/>
      <c r="F24" s="31"/>
      <c r="G24" s="5"/>
      <c r="H24" s="202"/>
      <c r="I24" s="5"/>
      <c r="J24" s="5"/>
      <c r="K24" s="178" t="s">
        <v>247</v>
      </c>
      <c r="L24" s="43" t="s">
        <v>5</v>
      </c>
      <c r="M24" s="95" t="s">
        <v>597</v>
      </c>
      <c r="N24" s="105" t="s">
        <v>709</v>
      </c>
      <c r="O24" s="105" t="s">
        <v>206</v>
      </c>
      <c r="P24" s="102" t="s">
        <v>396</v>
      </c>
      <c r="Q24" s="101" t="s">
        <v>374</v>
      </c>
      <c r="R24" s="95" t="s">
        <v>579</v>
      </c>
      <c r="S24" s="246"/>
      <c r="T24" s="40"/>
      <c r="U24" s="40"/>
      <c r="V24" s="40"/>
      <c r="W24" s="40"/>
      <c r="X24" s="40"/>
      <c r="Y24" s="40"/>
      <c r="Z24" s="40"/>
      <c r="AA24" s="42"/>
      <c r="AB24" s="190"/>
      <c r="AC24" s="50"/>
      <c r="AD24" s="11">
        <f t="shared" si="0"/>
        <v>0</v>
      </c>
      <c r="AE24" s="22"/>
      <c r="AF24" s="10">
        <f t="shared" si="1"/>
        <v>0</v>
      </c>
    </row>
    <row r="25" spans="1:32" s="7" customFormat="1" ht="11.5" x14ac:dyDescent="0.25">
      <c r="A25" s="12"/>
      <c r="B25" s="223" t="s">
        <v>756</v>
      </c>
      <c r="C25" s="217" t="s">
        <v>697</v>
      </c>
      <c r="D25" s="253"/>
      <c r="E25" s="186" t="s">
        <v>352</v>
      </c>
      <c r="F25" s="186" t="s">
        <v>352</v>
      </c>
      <c r="G25" s="5" t="s">
        <v>247</v>
      </c>
      <c r="H25" s="202"/>
      <c r="I25" s="5"/>
      <c r="J25" s="5"/>
      <c r="K25" s="178" t="s">
        <v>247</v>
      </c>
      <c r="L25" s="43" t="s">
        <v>14</v>
      </c>
      <c r="M25" s="95" t="s">
        <v>602</v>
      </c>
      <c r="N25" s="105" t="s">
        <v>706</v>
      </c>
      <c r="O25" s="105" t="s">
        <v>203</v>
      </c>
      <c r="P25" s="102" t="s">
        <v>403</v>
      </c>
      <c r="Q25" s="101" t="s">
        <v>369</v>
      </c>
      <c r="R25" s="40"/>
      <c r="S25" s="40"/>
      <c r="T25" s="40"/>
      <c r="U25" s="40"/>
      <c r="V25" s="40"/>
      <c r="W25" s="40"/>
      <c r="X25" s="40"/>
      <c r="Y25" s="40"/>
      <c r="Z25" s="40"/>
      <c r="AA25" s="42"/>
      <c r="AB25" s="190"/>
      <c r="AC25" s="50"/>
      <c r="AD25" s="11">
        <f t="shared" si="0"/>
        <v>0</v>
      </c>
      <c r="AE25" s="22"/>
      <c r="AF25" s="10">
        <f t="shared" si="1"/>
        <v>0</v>
      </c>
    </row>
    <row r="26" spans="1:32" s="7" customFormat="1" ht="11.5" x14ac:dyDescent="0.25">
      <c r="A26" s="12"/>
      <c r="B26" s="223" t="s">
        <v>756</v>
      </c>
      <c r="C26" s="217" t="s">
        <v>697</v>
      </c>
      <c r="D26" s="253"/>
      <c r="E26" s="186" t="s">
        <v>352</v>
      </c>
      <c r="F26" s="186" t="s">
        <v>352</v>
      </c>
      <c r="G26" s="5" t="s">
        <v>247</v>
      </c>
      <c r="H26" s="202"/>
      <c r="I26" s="5"/>
      <c r="J26" s="5"/>
      <c r="K26" s="178" t="s">
        <v>247</v>
      </c>
      <c r="L26" s="43" t="s">
        <v>13</v>
      </c>
      <c r="M26" s="95" t="s">
        <v>603</v>
      </c>
      <c r="N26" s="105" t="s">
        <v>707</v>
      </c>
      <c r="O26" s="105" t="s">
        <v>204</v>
      </c>
      <c r="P26" s="102" t="s">
        <v>404</v>
      </c>
      <c r="Q26" s="101" t="s">
        <v>370</v>
      </c>
      <c r="R26" s="40"/>
      <c r="S26" s="40"/>
      <c r="T26" s="40"/>
      <c r="U26" s="40"/>
      <c r="V26" s="40"/>
      <c r="W26" s="40"/>
      <c r="X26" s="40"/>
      <c r="Y26" s="40"/>
      <c r="Z26" s="40"/>
      <c r="AA26" s="42"/>
      <c r="AB26" s="190"/>
      <c r="AC26" s="50"/>
      <c r="AD26" s="11">
        <f t="shared" si="0"/>
        <v>0</v>
      </c>
      <c r="AE26" s="22"/>
      <c r="AF26" s="10">
        <f t="shared" si="1"/>
        <v>0</v>
      </c>
    </row>
    <row r="27" spans="1:32" s="7" customFormat="1" ht="11.5" x14ac:dyDescent="0.25">
      <c r="A27" s="12"/>
      <c r="B27" s="223" t="s">
        <v>756</v>
      </c>
      <c r="C27" s="217" t="s">
        <v>697</v>
      </c>
      <c r="D27" s="253"/>
      <c r="E27" s="186" t="s">
        <v>352</v>
      </c>
      <c r="F27" s="186" t="s">
        <v>352</v>
      </c>
      <c r="G27" s="5" t="s">
        <v>247</v>
      </c>
      <c r="H27" s="202"/>
      <c r="I27" s="5"/>
      <c r="J27" s="5"/>
      <c r="K27" s="178" t="s">
        <v>247</v>
      </c>
      <c r="L27" s="43" t="s">
        <v>40</v>
      </c>
      <c r="M27" s="95" t="s">
        <v>600</v>
      </c>
      <c r="N27" s="105" t="s">
        <v>708</v>
      </c>
      <c r="O27" s="105" t="s">
        <v>205</v>
      </c>
      <c r="P27" s="102" t="s">
        <v>405</v>
      </c>
      <c r="Q27" s="101" t="s">
        <v>371</v>
      </c>
      <c r="R27" s="40"/>
      <c r="S27" s="40"/>
      <c r="T27" s="40"/>
      <c r="U27" s="40"/>
      <c r="V27" s="40"/>
      <c r="W27" s="40"/>
      <c r="X27" s="40"/>
      <c r="Y27" s="40"/>
      <c r="Z27" s="40"/>
      <c r="AA27" s="42"/>
      <c r="AB27" s="190"/>
      <c r="AC27" s="50"/>
      <c r="AD27" s="11">
        <f t="shared" si="0"/>
        <v>0</v>
      </c>
      <c r="AE27" s="22"/>
      <c r="AF27" s="10">
        <f t="shared" si="1"/>
        <v>0</v>
      </c>
    </row>
    <row r="28" spans="1:32" s="7" customFormat="1" ht="11.5" x14ac:dyDescent="0.25">
      <c r="A28" s="12"/>
      <c r="B28" s="223" t="s">
        <v>756</v>
      </c>
      <c r="C28" s="217" t="s">
        <v>697</v>
      </c>
      <c r="D28" s="253"/>
      <c r="E28" s="186" t="s">
        <v>352</v>
      </c>
      <c r="F28" s="186" t="s">
        <v>352</v>
      </c>
      <c r="G28" s="5" t="s">
        <v>247</v>
      </c>
      <c r="H28" s="202"/>
      <c r="I28" s="5"/>
      <c r="J28" s="5"/>
      <c r="K28" s="178" t="s">
        <v>247</v>
      </c>
      <c r="L28" s="43" t="s">
        <v>138</v>
      </c>
      <c r="M28" s="95" t="s">
        <v>601</v>
      </c>
      <c r="N28" s="105" t="s">
        <v>709</v>
      </c>
      <c r="O28" s="105" t="s">
        <v>206</v>
      </c>
      <c r="P28" s="102" t="s">
        <v>406</v>
      </c>
      <c r="Q28" s="101" t="s">
        <v>378</v>
      </c>
      <c r="R28" s="40"/>
      <c r="S28" s="246"/>
      <c r="T28" s="40"/>
      <c r="U28" s="40"/>
      <c r="V28" s="40"/>
      <c r="W28" s="40"/>
      <c r="X28" s="40"/>
      <c r="Y28" s="40"/>
      <c r="Z28" s="40"/>
      <c r="AA28" s="42"/>
      <c r="AB28" s="190"/>
      <c r="AC28" s="50"/>
      <c r="AD28" s="11">
        <f t="shared" si="0"/>
        <v>0</v>
      </c>
      <c r="AE28" s="22"/>
      <c r="AF28" s="10">
        <f t="shared" si="1"/>
        <v>0</v>
      </c>
    </row>
    <row r="29" spans="1:32" s="7" customFormat="1" ht="11.5" x14ac:dyDescent="0.25">
      <c r="A29" s="12"/>
      <c r="B29" s="223" t="s">
        <v>756</v>
      </c>
      <c r="C29" s="217" t="s">
        <v>697</v>
      </c>
      <c r="D29" s="252" t="s">
        <v>847</v>
      </c>
      <c r="E29" s="31" t="s">
        <v>313</v>
      </c>
      <c r="F29" s="186" t="s">
        <v>843</v>
      </c>
      <c r="G29" s="5" t="s">
        <v>247</v>
      </c>
      <c r="H29" s="5" t="s">
        <v>247</v>
      </c>
      <c r="I29" s="5" t="s">
        <v>247</v>
      </c>
      <c r="J29" s="5" t="s">
        <v>247</v>
      </c>
      <c r="K29" s="178" t="s">
        <v>247</v>
      </c>
      <c r="L29" s="43" t="s">
        <v>4</v>
      </c>
      <c r="M29" s="95" t="s">
        <v>598</v>
      </c>
      <c r="N29" s="105" t="s">
        <v>712</v>
      </c>
      <c r="O29" s="105" t="s">
        <v>209</v>
      </c>
      <c r="P29" s="102" t="s">
        <v>387</v>
      </c>
      <c r="Q29" s="101" t="s">
        <v>379</v>
      </c>
      <c r="R29" s="160" t="s">
        <v>198</v>
      </c>
      <c r="S29" s="246"/>
      <c r="T29" s="40"/>
      <c r="U29" s="40"/>
      <c r="V29" s="40"/>
      <c r="W29" s="40"/>
      <c r="X29" s="40"/>
      <c r="Y29" s="40"/>
      <c r="Z29" s="40"/>
      <c r="AA29" s="271" t="s">
        <v>907</v>
      </c>
      <c r="AB29" s="190"/>
      <c r="AC29" s="50"/>
      <c r="AD29" s="11">
        <f t="shared" si="0"/>
        <v>1</v>
      </c>
      <c r="AE29" s="22" t="s">
        <v>893</v>
      </c>
      <c r="AF29" s="10">
        <f t="shared" si="1"/>
        <v>1</v>
      </c>
    </row>
    <row r="30" spans="1:32" s="7" customFormat="1" ht="11.5" x14ac:dyDescent="0.25">
      <c r="A30" s="12"/>
      <c r="B30" s="223" t="s">
        <v>756</v>
      </c>
      <c r="C30" s="217" t="s">
        <v>697</v>
      </c>
      <c r="D30" s="252" t="s">
        <v>149</v>
      </c>
      <c r="E30" s="31" t="s">
        <v>313</v>
      </c>
      <c r="F30" s="186" t="s">
        <v>843</v>
      </c>
      <c r="G30" s="5" t="s">
        <v>247</v>
      </c>
      <c r="H30" s="5" t="s">
        <v>247</v>
      </c>
      <c r="I30" s="5" t="s">
        <v>247</v>
      </c>
      <c r="J30" s="5" t="s">
        <v>247</v>
      </c>
      <c r="K30" s="178" t="s">
        <v>247</v>
      </c>
      <c r="L30" s="43" t="s">
        <v>11</v>
      </c>
      <c r="M30" s="95" t="s">
        <v>599</v>
      </c>
      <c r="N30" s="105" t="s">
        <v>710</v>
      </c>
      <c r="O30" s="105" t="s">
        <v>207</v>
      </c>
      <c r="P30" s="102" t="s">
        <v>388</v>
      </c>
      <c r="Q30" s="101" t="s">
        <v>380</v>
      </c>
      <c r="R30" s="16" t="s">
        <v>149</v>
      </c>
      <c r="S30" s="246"/>
      <c r="T30" s="40"/>
      <c r="U30" s="40"/>
      <c r="V30" s="40"/>
      <c r="W30" s="40"/>
      <c r="X30" s="40"/>
      <c r="Y30" s="40"/>
      <c r="Z30" s="40"/>
      <c r="AA30" s="271" t="s">
        <v>908</v>
      </c>
      <c r="AB30" s="190"/>
      <c r="AC30" s="50"/>
      <c r="AD30" s="11">
        <f t="shared" si="0"/>
        <v>1</v>
      </c>
      <c r="AE30" s="22" t="s">
        <v>893</v>
      </c>
      <c r="AF30" s="10">
        <f t="shared" si="1"/>
        <v>1</v>
      </c>
    </row>
    <row r="31" spans="1:32" s="7" customFormat="1" ht="11.5" x14ac:dyDescent="0.25">
      <c r="A31" s="12"/>
      <c r="B31" s="223" t="s">
        <v>756</v>
      </c>
      <c r="C31" s="217" t="s">
        <v>697</v>
      </c>
      <c r="D31" s="253"/>
      <c r="E31" s="31" t="s">
        <v>313</v>
      </c>
      <c r="F31" s="31" t="s">
        <v>313</v>
      </c>
      <c r="G31" s="5" t="s">
        <v>247</v>
      </c>
      <c r="H31" s="202"/>
      <c r="I31" s="5"/>
      <c r="J31" s="5"/>
      <c r="K31" s="178" t="s">
        <v>247</v>
      </c>
      <c r="L31" s="43" t="s">
        <v>20</v>
      </c>
      <c r="M31" s="95" t="s">
        <v>609</v>
      </c>
      <c r="N31" s="105" t="s">
        <v>711</v>
      </c>
      <c r="O31" s="105" t="s">
        <v>208</v>
      </c>
      <c r="P31" s="102" t="s">
        <v>397</v>
      </c>
      <c r="Q31" s="16" t="s">
        <v>148</v>
      </c>
      <c r="R31" s="40"/>
      <c r="S31" s="40"/>
      <c r="T31" s="40"/>
      <c r="U31" s="40"/>
      <c r="V31" s="40"/>
      <c r="W31" s="40"/>
      <c r="X31" s="40"/>
      <c r="Y31" s="40"/>
      <c r="Z31" s="40"/>
      <c r="AA31" s="42"/>
      <c r="AB31" s="190"/>
      <c r="AC31" s="50"/>
      <c r="AD31" s="11">
        <f t="shared" si="0"/>
        <v>0</v>
      </c>
      <c r="AE31" s="22"/>
      <c r="AF31" s="10">
        <f t="shared" si="1"/>
        <v>0</v>
      </c>
    </row>
    <row r="32" spans="1:32" s="7" customFormat="1" ht="11.5" x14ac:dyDescent="0.25">
      <c r="A32" s="12"/>
      <c r="B32" s="223" t="s">
        <v>756</v>
      </c>
      <c r="C32" s="217" t="s">
        <v>697</v>
      </c>
      <c r="D32" s="253"/>
      <c r="E32" s="186" t="s">
        <v>353</v>
      </c>
      <c r="F32" s="186" t="s">
        <v>353</v>
      </c>
      <c r="G32" s="5" t="s">
        <v>247</v>
      </c>
      <c r="H32" s="202"/>
      <c r="I32" s="5"/>
      <c r="J32" s="5"/>
      <c r="K32" s="178" t="s">
        <v>247</v>
      </c>
      <c r="L32" s="43" t="s">
        <v>27</v>
      </c>
      <c r="M32" s="95" t="s">
        <v>572</v>
      </c>
      <c r="N32" s="105" t="s">
        <v>711</v>
      </c>
      <c r="O32" s="105" t="s">
        <v>208</v>
      </c>
      <c r="P32" s="102" t="s">
        <v>407</v>
      </c>
      <c r="Q32" s="102" t="s">
        <v>392</v>
      </c>
      <c r="R32" s="40"/>
      <c r="S32" s="40"/>
      <c r="T32" s="40"/>
      <c r="U32" s="40"/>
      <c r="V32" s="40"/>
      <c r="W32" s="40"/>
      <c r="X32" s="40"/>
      <c r="Y32" s="40"/>
      <c r="Z32" s="40"/>
      <c r="AA32" s="42"/>
      <c r="AB32" s="190"/>
      <c r="AC32" s="50"/>
      <c r="AD32" s="11">
        <f t="shared" si="0"/>
        <v>0</v>
      </c>
      <c r="AE32" s="22"/>
      <c r="AF32" s="10">
        <f t="shared" si="1"/>
        <v>0</v>
      </c>
    </row>
    <row r="33" spans="1:32" s="7" customFormat="1" ht="11.5" x14ac:dyDescent="0.25">
      <c r="A33" s="12"/>
      <c r="B33" s="223" t="s">
        <v>756</v>
      </c>
      <c r="C33" s="217" t="s">
        <v>697</v>
      </c>
      <c r="D33" s="253"/>
      <c r="E33" s="186" t="s">
        <v>353</v>
      </c>
      <c r="F33" s="186" t="s">
        <v>353</v>
      </c>
      <c r="G33" s="5" t="s">
        <v>247</v>
      </c>
      <c r="H33" s="202"/>
      <c r="I33" s="5"/>
      <c r="J33" s="5"/>
      <c r="K33" s="178" t="s">
        <v>247</v>
      </c>
      <c r="L33" s="43" t="s">
        <v>19</v>
      </c>
      <c r="M33" s="95" t="s">
        <v>573</v>
      </c>
      <c r="N33" s="105" t="s">
        <v>712</v>
      </c>
      <c r="O33" s="105" t="s">
        <v>209</v>
      </c>
      <c r="P33" s="102" t="s">
        <v>408</v>
      </c>
      <c r="Q33" s="102" t="s">
        <v>393</v>
      </c>
      <c r="R33" s="40"/>
      <c r="S33" s="40"/>
      <c r="T33" s="40"/>
      <c r="U33" s="40"/>
      <c r="V33" s="40"/>
      <c r="W33" s="40"/>
      <c r="X33" s="40"/>
      <c r="Y33" s="40"/>
      <c r="Z33" s="40"/>
      <c r="AA33" s="42"/>
      <c r="AB33" s="190"/>
      <c r="AC33" s="50"/>
      <c r="AD33" s="11">
        <f t="shared" si="0"/>
        <v>0</v>
      </c>
      <c r="AE33" s="22"/>
      <c r="AF33" s="10">
        <f t="shared" si="1"/>
        <v>0</v>
      </c>
    </row>
    <row r="34" spans="1:32" s="7" customFormat="1" ht="11.5" x14ac:dyDescent="0.25">
      <c r="A34" s="12"/>
      <c r="B34" s="223" t="s">
        <v>756</v>
      </c>
      <c r="C34" s="217" t="s">
        <v>697</v>
      </c>
      <c r="D34" s="253"/>
      <c r="E34" s="186" t="s">
        <v>313</v>
      </c>
      <c r="F34" s="186" t="s">
        <v>844</v>
      </c>
      <c r="G34" s="5" t="s">
        <v>247</v>
      </c>
      <c r="H34" s="202"/>
      <c r="I34" s="5"/>
      <c r="J34" s="5"/>
      <c r="K34" s="178" t="s">
        <v>247</v>
      </c>
      <c r="L34" s="43" t="s">
        <v>137</v>
      </c>
      <c r="M34" s="95" t="s">
        <v>604</v>
      </c>
      <c r="N34" s="105" t="s">
        <v>713</v>
      </c>
      <c r="O34" s="105" t="s">
        <v>211</v>
      </c>
      <c r="P34" s="102" t="s">
        <v>409</v>
      </c>
      <c r="Q34" s="102" t="s">
        <v>394</v>
      </c>
      <c r="R34" s="40"/>
      <c r="S34" s="40"/>
      <c r="T34" s="40"/>
      <c r="U34" s="40"/>
      <c r="V34" s="40"/>
      <c r="W34" s="40"/>
      <c r="X34" s="40"/>
      <c r="Y34" s="40"/>
      <c r="Z34" s="40"/>
      <c r="AA34" s="42"/>
      <c r="AB34" s="190"/>
      <c r="AC34" s="50"/>
      <c r="AD34" s="11">
        <f t="shared" si="0"/>
        <v>0</v>
      </c>
      <c r="AE34" s="22"/>
      <c r="AF34" s="10">
        <f t="shared" si="1"/>
        <v>0</v>
      </c>
    </row>
    <row r="35" spans="1:32" s="7" customFormat="1" ht="11.5" x14ac:dyDescent="0.25">
      <c r="A35" s="12"/>
      <c r="B35" s="223" t="s">
        <v>756</v>
      </c>
      <c r="C35" s="217" t="s">
        <v>697</v>
      </c>
      <c r="D35" s="253"/>
      <c r="E35" s="31" t="s">
        <v>313</v>
      </c>
      <c r="F35" s="31"/>
      <c r="G35" s="5"/>
      <c r="H35" s="202"/>
      <c r="I35" s="5"/>
      <c r="J35" s="5"/>
      <c r="K35" s="178" t="s">
        <v>247</v>
      </c>
      <c r="L35" s="43" t="s">
        <v>140</v>
      </c>
      <c r="M35" s="95" t="s">
        <v>574</v>
      </c>
      <c r="N35" s="105" t="s">
        <v>708</v>
      </c>
      <c r="O35" s="105" t="s">
        <v>212</v>
      </c>
      <c r="P35" s="102" t="s">
        <v>410</v>
      </c>
      <c r="Q35" s="95" t="s">
        <v>500</v>
      </c>
      <c r="R35" s="40"/>
      <c r="S35" s="40"/>
      <c r="T35" s="40"/>
      <c r="U35" s="40"/>
      <c r="V35" s="40"/>
      <c r="W35" s="40"/>
      <c r="X35" s="40"/>
      <c r="Y35" s="40"/>
      <c r="Z35" s="40"/>
      <c r="AA35" s="42"/>
      <c r="AB35" s="190"/>
      <c r="AC35" s="50"/>
      <c r="AD35" s="11">
        <f t="shared" si="0"/>
        <v>0</v>
      </c>
      <c r="AE35" s="22"/>
      <c r="AF35" s="10">
        <f t="shared" si="1"/>
        <v>0</v>
      </c>
    </row>
    <row r="36" spans="1:32" s="7" customFormat="1" ht="11.5" x14ac:dyDescent="0.25">
      <c r="A36" s="12"/>
      <c r="B36" s="223" t="s">
        <v>756</v>
      </c>
      <c r="C36" s="217" t="s">
        <v>697</v>
      </c>
      <c r="D36" s="253"/>
      <c r="E36" s="31"/>
      <c r="F36" s="31"/>
      <c r="G36" s="5"/>
      <c r="H36" s="202"/>
      <c r="I36" s="5"/>
      <c r="J36" s="5"/>
      <c r="K36" s="178" t="s">
        <v>247</v>
      </c>
      <c r="L36" s="43" t="s">
        <v>3</v>
      </c>
      <c r="M36" s="95" t="s">
        <v>483</v>
      </c>
      <c r="N36" s="102" t="s">
        <v>718</v>
      </c>
      <c r="O36" s="266" t="s">
        <v>723</v>
      </c>
      <c r="P36" s="102" t="s">
        <v>389</v>
      </c>
      <c r="Q36" s="95" t="s">
        <v>501</v>
      </c>
      <c r="R36" s="40"/>
      <c r="S36" s="40"/>
      <c r="T36" s="40"/>
      <c r="U36" s="40"/>
      <c r="V36" s="40"/>
      <c r="W36" s="40"/>
      <c r="X36" s="40"/>
      <c r="Y36" s="40"/>
      <c r="Z36" s="40"/>
      <c r="AA36" s="42"/>
      <c r="AB36" s="190"/>
      <c r="AC36" s="50"/>
      <c r="AD36" s="11">
        <f t="shared" si="0"/>
        <v>0</v>
      </c>
      <c r="AE36" s="22"/>
      <c r="AF36" s="10">
        <f t="shared" si="1"/>
        <v>0</v>
      </c>
    </row>
    <row r="37" spans="1:32" s="7" customFormat="1" ht="11.5" x14ac:dyDescent="0.25">
      <c r="A37" s="12"/>
      <c r="B37" s="223" t="s">
        <v>756</v>
      </c>
      <c r="C37" s="217" t="s">
        <v>697</v>
      </c>
      <c r="D37" s="253"/>
      <c r="E37" s="31"/>
      <c r="F37" s="31"/>
      <c r="G37" s="5"/>
      <c r="H37" s="202"/>
      <c r="I37" s="5"/>
      <c r="J37" s="5"/>
      <c r="K37" s="178" t="s">
        <v>247</v>
      </c>
      <c r="L37" s="43" t="s">
        <v>9</v>
      </c>
      <c r="M37" s="95" t="s">
        <v>484</v>
      </c>
      <c r="N37" s="106" t="s">
        <v>712</v>
      </c>
      <c r="O37" s="106" t="s">
        <v>209</v>
      </c>
      <c r="P37" s="102" t="s">
        <v>390</v>
      </c>
      <c r="Q37" s="95" t="s">
        <v>502</v>
      </c>
      <c r="R37" s="40"/>
      <c r="S37" s="40"/>
      <c r="T37" s="40"/>
      <c r="U37" s="40"/>
      <c r="V37" s="40"/>
      <c r="W37" s="40"/>
      <c r="X37" s="40"/>
      <c r="Y37" s="40"/>
      <c r="Z37" s="40"/>
      <c r="AA37" s="42"/>
      <c r="AB37" s="190"/>
      <c r="AC37" s="50"/>
      <c r="AD37" s="11">
        <f t="shared" si="0"/>
        <v>0</v>
      </c>
      <c r="AE37" s="22"/>
      <c r="AF37" s="10">
        <f t="shared" si="1"/>
        <v>0</v>
      </c>
    </row>
    <row r="38" spans="1:32" s="7" customFormat="1" ht="11.5" x14ac:dyDescent="0.25">
      <c r="A38" s="12"/>
      <c r="B38" s="223" t="s">
        <v>756</v>
      </c>
      <c r="C38" s="217" t="s">
        <v>697</v>
      </c>
      <c r="D38" s="253"/>
      <c r="E38" s="31"/>
      <c r="F38" s="31"/>
      <c r="G38" s="5"/>
      <c r="H38" s="202"/>
      <c r="I38" s="5"/>
      <c r="J38" s="5"/>
      <c r="K38" s="178" t="s">
        <v>247</v>
      </c>
      <c r="L38" s="43" t="s">
        <v>28</v>
      </c>
      <c r="M38" s="95" t="s">
        <v>485</v>
      </c>
      <c r="N38" s="106" t="s">
        <v>713</v>
      </c>
      <c r="O38" s="106" t="s">
        <v>210</v>
      </c>
      <c r="P38" s="102" t="s">
        <v>398</v>
      </c>
      <c r="Q38" s="16" t="s">
        <v>149</v>
      </c>
      <c r="R38" s="95" t="s">
        <v>564</v>
      </c>
      <c r="S38" s="40"/>
      <c r="T38" s="40"/>
      <c r="U38" s="40"/>
      <c r="V38" s="40"/>
      <c r="W38" s="40"/>
      <c r="X38" s="40"/>
      <c r="Y38" s="40"/>
      <c r="Z38" s="40"/>
      <c r="AA38" s="42"/>
      <c r="AB38" s="190"/>
      <c r="AC38" s="50"/>
      <c r="AD38" s="11">
        <f t="shared" si="0"/>
        <v>0</v>
      </c>
      <c r="AE38" s="22"/>
      <c r="AF38" s="10">
        <f t="shared" si="1"/>
        <v>0</v>
      </c>
    </row>
    <row r="39" spans="1:32" s="7" customFormat="1" ht="11.5" x14ac:dyDescent="0.25">
      <c r="A39" s="12"/>
      <c r="B39" s="223" t="s">
        <v>756</v>
      </c>
      <c r="C39" s="217" t="s">
        <v>697</v>
      </c>
      <c r="D39" s="253"/>
      <c r="E39" s="186" t="s">
        <v>703</v>
      </c>
      <c r="F39" s="186" t="s">
        <v>703</v>
      </c>
      <c r="G39" s="5" t="s">
        <v>247</v>
      </c>
      <c r="H39" s="5" t="s">
        <v>247</v>
      </c>
      <c r="I39" s="5" t="s">
        <v>247</v>
      </c>
      <c r="J39" s="5" t="s">
        <v>247</v>
      </c>
      <c r="K39" s="178" t="s">
        <v>247</v>
      </c>
      <c r="L39" s="43" t="s">
        <v>26</v>
      </c>
      <c r="M39" s="95" t="s">
        <v>605</v>
      </c>
      <c r="N39" s="102" t="s">
        <v>719</v>
      </c>
      <c r="O39" s="106" t="s">
        <v>211</v>
      </c>
      <c r="P39" s="102" t="s">
        <v>411</v>
      </c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2"/>
      <c r="AB39" s="191" t="s">
        <v>798</v>
      </c>
      <c r="AC39" s="50"/>
      <c r="AD39" s="11">
        <f t="shared" si="0"/>
        <v>1</v>
      </c>
      <c r="AE39" s="22"/>
      <c r="AF39" s="10">
        <f t="shared" si="1"/>
        <v>1</v>
      </c>
    </row>
    <row r="40" spans="1:32" s="7" customFormat="1" ht="11.5" x14ac:dyDescent="0.25">
      <c r="A40" s="12"/>
      <c r="B40" s="223" t="s">
        <v>756</v>
      </c>
      <c r="C40" s="217" t="s">
        <v>697</v>
      </c>
      <c r="D40" s="253"/>
      <c r="E40" s="186" t="s">
        <v>703</v>
      </c>
      <c r="F40" s="186" t="s">
        <v>703</v>
      </c>
      <c r="G40" s="5" t="s">
        <v>247</v>
      </c>
      <c r="H40" s="5" t="s">
        <v>247</v>
      </c>
      <c r="I40" s="5" t="s">
        <v>247</v>
      </c>
      <c r="J40" s="5" t="s">
        <v>247</v>
      </c>
      <c r="K40" s="178" t="s">
        <v>247</v>
      </c>
      <c r="L40" s="43" t="s">
        <v>2</v>
      </c>
      <c r="M40" s="95" t="s">
        <v>606</v>
      </c>
      <c r="N40" s="29"/>
      <c r="O40" s="106" t="s">
        <v>212</v>
      </c>
      <c r="P40" s="102" t="s">
        <v>412</v>
      </c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2"/>
      <c r="AB40" s="191" t="s">
        <v>798</v>
      </c>
      <c r="AC40" s="50"/>
      <c r="AD40" s="260">
        <f t="shared" si="0"/>
        <v>1</v>
      </c>
      <c r="AE40" s="22"/>
      <c r="AF40" s="10">
        <f t="shared" si="1"/>
        <v>1</v>
      </c>
    </row>
    <row r="41" spans="1:32" s="7" customFormat="1" ht="11.5" x14ac:dyDescent="0.25">
      <c r="A41" s="12"/>
      <c r="B41" s="223" t="s">
        <v>756</v>
      </c>
      <c r="C41" s="217" t="s">
        <v>697</v>
      </c>
      <c r="D41" s="253"/>
      <c r="E41" s="31" t="s">
        <v>313</v>
      </c>
      <c r="F41" s="186" t="s">
        <v>698</v>
      </c>
      <c r="G41" s="5" t="s">
        <v>247</v>
      </c>
      <c r="H41" s="202"/>
      <c r="I41" s="5"/>
      <c r="J41" s="5"/>
      <c r="K41" s="178" t="s">
        <v>247</v>
      </c>
      <c r="L41" s="43" t="s">
        <v>130</v>
      </c>
      <c r="M41" s="95" t="s">
        <v>607</v>
      </c>
      <c r="N41" s="29"/>
      <c r="O41" s="29"/>
      <c r="P41" s="102" t="s">
        <v>413</v>
      </c>
      <c r="Q41" s="102" t="s">
        <v>715</v>
      </c>
      <c r="R41" s="40"/>
      <c r="S41" s="40"/>
      <c r="T41" s="40"/>
      <c r="U41" s="40"/>
      <c r="V41" s="40"/>
      <c r="W41" s="40"/>
      <c r="X41" s="40"/>
      <c r="Y41" s="40"/>
      <c r="Z41" s="40"/>
      <c r="AA41" s="42"/>
      <c r="AB41" s="190"/>
      <c r="AC41" s="50"/>
      <c r="AD41" s="260">
        <f t="shared" si="0"/>
        <v>0</v>
      </c>
      <c r="AE41" s="22"/>
      <c r="AF41" s="10">
        <f t="shared" si="1"/>
        <v>0</v>
      </c>
    </row>
    <row r="42" spans="1:32" s="7" customFormat="1" ht="11.5" x14ac:dyDescent="0.25">
      <c r="A42" s="12"/>
      <c r="B42" s="223" t="s">
        <v>756</v>
      </c>
      <c r="C42" s="217" t="s">
        <v>697</v>
      </c>
      <c r="D42" s="253"/>
      <c r="E42" s="31" t="s">
        <v>313</v>
      </c>
      <c r="F42" s="31"/>
      <c r="G42" s="5"/>
      <c r="H42" s="202"/>
      <c r="I42" s="5"/>
      <c r="J42" s="5"/>
      <c r="K42" s="178" t="s">
        <v>247</v>
      </c>
      <c r="L42" s="43" t="s">
        <v>135</v>
      </c>
      <c r="M42" s="95" t="s">
        <v>608</v>
      </c>
      <c r="N42" s="105" t="s">
        <v>706</v>
      </c>
      <c r="O42" s="106" t="s">
        <v>209</v>
      </c>
      <c r="P42" s="102" t="s">
        <v>414</v>
      </c>
      <c r="Q42" s="95" t="s">
        <v>505</v>
      </c>
      <c r="R42" s="16" t="s">
        <v>149</v>
      </c>
      <c r="S42" s="40"/>
      <c r="T42" s="40"/>
      <c r="U42" s="40"/>
      <c r="V42" s="40"/>
      <c r="W42" s="40"/>
      <c r="X42" s="40"/>
      <c r="Y42" s="40"/>
      <c r="Z42" s="40"/>
      <c r="AA42" s="42"/>
      <c r="AB42" s="190"/>
      <c r="AC42" s="50"/>
      <c r="AD42" s="11">
        <f t="shared" si="0"/>
        <v>0</v>
      </c>
      <c r="AE42" s="22"/>
      <c r="AF42" s="10">
        <f t="shared" si="1"/>
        <v>0</v>
      </c>
    </row>
    <row r="43" spans="1:32" s="7" customFormat="1" ht="11.5" x14ac:dyDescent="0.25">
      <c r="A43" s="12"/>
      <c r="B43" s="223" t="s">
        <v>756</v>
      </c>
      <c r="C43" s="217" t="s">
        <v>697</v>
      </c>
      <c r="D43" s="253"/>
      <c r="E43" s="31"/>
      <c r="F43" s="31"/>
      <c r="G43" s="5"/>
      <c r="H43" s="202"/>
      <c r="I43" s="5"/>
      <c r="J43" s="5"/>
      <c r="K43" s="178" t="s">
        <v>247</v>
      </c>
      <c r="L43" s="43" t="s">
        <v>58</v>
      </c>
      <c r="M43" s="95" t="s">
        <v>486</v>
      </c>
      <c r="N43" s="106" t="s">
        <v>707</v>
      </c>
      <c r="O43" s="106" t="s">
        <v>210</v>
      </c>
      <c r="P43" s="102" t="s">
        <v>391</v>
      </c>
      <c r="Q43" s="95" t="s">
        <v>506</v>
      </c>
      <c r="R43" s="16" t="s">
        <v>476</v>
      </c>
      <c r="S43" s="40"/>
      <c r="T43" s="40"/>
      <c r="U43" s="40"/>
      <c r="V43" s="40"/>
      <c r="W43" s="40"/>
      <c r="X43" s="40"/>
      <c r="Y43" s="40"/>
      <c r="Z43" s="40"/>
      <c r="AA43" s="42"/>
      <c r="AB43" s="190"/>
      <c r="AC43" s="50"/>
      <c r="AD43" s="11">
        <f t="shared" si="0"/>
        <v>0</v>
      </c>
      <c r="AE43" s="22"/>
      <c r="AF43" s="10">
        <f t="shared" si="1"/>
        <v>0</v>
      </c>
    </row>
    <row r="44" spans="1:32" s="7" customFormat="1" ht="11.5" x14ac:dyDescent="0.25">
      <c r="A44" s="12"/>
      <c r="B44" s="223" t="s">
        <v>756</v>
      </c>
      <c r="C44" s="217" t="s">
        <v>697</v>
      </c>
      <c r="D44" s="253"/>
      <c r="E44" s="31"/>
      <c r="F44" s="31"/>
      <c r="G44" s="5"/>
      <c r="H44" s="202"/>
      <c r="I44" s="5"/>
      <c r="J44" s="5"/>
      <c r="K44" s="178" t="s">
        <v>247</v>
      </c>
      <c r="L44" s="43" t="s">
        <v>57</v>
      </c>
      <c r="M44" s="95" t="s">
        <v>487</v>
      </c>
      <c r="N44" s="106" t="s">
        <v>708</v>
      </c>
      <c r="O44" s="106" t="s">
        <v>211</v>
      </c>
      <c r="P44" s="102" t="s">
        <v>399</v>
      </c>
      <c r="Q44" s="95" t="s">
        <v>503</v>
      </c>
      <c r="R44" s="40"/>
      <c r="S44" s="40"/>
      <c r="T44" s="40"/>
      <c r="U44" s="40"/>
      <c r="V44" s="40"/>
      <c r="W44" s="40"/>
      <c r="X44" s="40"/>
      <c r="Y44" s="40"/>
      <c r="Z44" s="40"/>
      <c r="AA44" s="42"/>
      <c r="AB44" s="190"/>
      <c r="AC44" s="50"/>
      <c r="AD44" s="11">
        <f t="shared" si="0"/>
        <v>0</v>
      </c>
      <c r="AE44" s="22"/>
      <c r="AF44" s="10">
        <f t="shared" si="1"/>
        <v>0</v>
      </c>
    </row>
    <row r="45" spans="1:32" s="7" customFormat="1" ht="11.5" x14ac:dyDescent="0.25">
      <c r="A45" s="12"/>
      <c r="B45" s="223" t="s">
        <v>756</v>
      </c>
      <c r="C45" s="217" t="s">
        <v>697</v>
      </c>
      <c r="D45" s="253"/>
      <c r="E45" s="31"/>
      <c r="F45" s="31"/>
      <c r="G45" s="5"/>
      <c r="H45" s="202"/>
      <c r="I45" s="5"/>
      <c r="J45" s="5"/>
      <c r="K45" s="178" t="s">
        <v>247</v>
      </c>
      <c r="L45" s="43" t="s">
        <v>65</v>
      </c>
      <c r="M45" s="95" t="s">
        <v>488</v>
      </c>
      <c r="N45" s="106" t="s">
        <v>709</v>
      </c>
      <c r="O45" s="106" t="s">
        <v>212</v>
      </c>
      <c r="P45" s="102" t="s">
        <v>400</v>
      </c>
      <c r="Q45" s="95" t="s">
        <v>504</v>
      </c>
      <c r="R45" s="40"/>
      <c r="S45" s="40"/>
      <c r="T45" s="40"/>
      <c r="U45" s="40"/>
      <c r="V45" s="40"/>
      <c r="W45" s="40"/>
      <c r="X45" s="40"/>
      <c r="Y45" s="40"/>
      <c r="Z45" s="40"/>
      <c r="AA45" s="42"/>
      <c r="AB45" s="190"/>
      <c r="AC45" s="50"/>
      <c r="AD45" s="11">
        <f t="shared" si="0"/>
        <v>0</v>
      </c>
      <c r="AE45" s="22"/>
      <c r="AF45" s="10">
        <f t="shared" si="1"/>
        <v>0</v>
      </c>
    </row>
    <row r="46" spans="1:32" s="7" customFormat="1" ht="11.5" x14ac:dyDescent="0.25">
      <c r="A46" s="12"/>
      <c r="B46" s="223" t="s">
        <v>756</v>
      </c>
      <c r="C46" s="217" t="s">
        <v>697</v>
      </c>
      <c r="D46" s="253"/>
      <c r="E46" s="31" t="s">
        <v>313</v>
      </c>
      <c r="F46" s="31" t="s">
        <v>313</v>
      </c>
      <c r="G46" s="5" t="s">
        <v>247</v>
      </c>
      <c r="H46" s="202"/>
      <c r="I46" s="5"/>
      <c r="J46" s="5"/>
      <c r="K46" s="178" t="s">
        <v>247</v>
      </c>
      <c r="L46" s="43" t="s">
        <v>74</v>
      </c>
      <c r="M46" s="95" t="s">
        <v>493</v>
      </c>
      <c r="N46" s="106" t="s">
        <v>710</v>
      </c>
      <c r="O46" s="105" t="s">
        <v>203</v>
      </c>
      <c r="P46" s="102" t="s">
        <v>392</v>
      </c>
      <c r="Q46" s="108" t="s">
        <v>168</v>
      </c>
      <c r="R46" s="40"/>
      <c r="S46" s="40"/>
      <c r="T46" s="40"/>
      <c r="U46" s="40"/>
      <c r="V46" s="40"/>
      <c r="W46" s="40"/>
      <c r="X46" s="40"/>
      <c r="Y46" s="40"/>
      <c r="Z46" s="40"/>
      <c r="AA46" s="42"/>
      <c r="AB46" s="190"/>
      <c r="AC46" s="50"/>
      <c r="AD46" s="11">
        <f t="shared" si="0"/>
        <v>0</v>
      </c>
      <c r="AE46" s="22"/>
      <c r="AF46" s="10">
        <f t="shared" si="1"/>
        <v>0</v>
      </c>
    </row>
    <row r="47" spans="1:32" s="7" customFormat="1" ht="11.5" x14ac:dyDescent="0.25">
      <c r="A47" s="12"/>
      <c r="B47" s="223" t="s">
        <v>756</v>
      </c>
      <c r="C47" s="217" t="s">
        <v>697</v>
      </c>
      <c r="D47" s="253" t="s">
        <v>862</v>
      </c>
      <c r="E47" s="186" t="s">
        <v>704</v>
      </c>
      <c r="F47" s="186" t="s">
        <v>704</v>
      </c>
      <c r="G47" s="5" t="s">
        <v>247</v>
      </c>
      <c r="H47" s="5" t="s">
        <v>247</v>
      </c>
      <c r="I47" s="5" t="s">
        <v>247</v>
      </c>
      <c r="J47" s="5" t="s">
        <v>247</v>
      </c>
      <c r="K47" s="178" t="s">
        <v>247</v>
      </c>
      <c r="L47" s="43" t="s">
        <v>67</v>
      </c>
      <c r="M47" s="95" t="s">
        <v>489</v>
      </c>
      <c r="N47" s="106" t="s">
        <v>711</v>
      </c>
      <c r="O47" s="105" t="s">
        <v>204</v>
      </c>
      <c r="P47" s="102" t="s">
        <v>393</v>
      </c>
      <c r="Q47" s="108" t="s">
        <v>170</v>
      </c>
      <c r="R47" s="40"/>
      <c r="S47" s="40"/>
      <c r="T47" s="40"/>
      <c r="U47" s="40"/>
      <c r="V47" s="40"/>
      <c r="W47" s="40"/>
      <c r="X47" s="40"/>
      <c r="Y47" s="40"/>
      <c r="Z47" s="40"/>
      <c r="AA47" s="271" t="s">
        <v>909</v>
      </c>
      <c r="AB47" s="190"/>
      <c r="AC47" s="49"/>
      <c r="AD47" s="11">
        <f t="shared" si="0"/>
        <v>1</v>
      </c>
      <c r="AE47" s="22" t="s">
        <v>893</v>
      </c>
      <c r="AF47" s="10">
        <f t="shared" si="1"/>
        <v>1</v>
      </c>
    </row>
    <row r="48" spans="1:32" s="7" customFormat="1" ht="11.5" x14ac:dyDescent="0.25">
      <c r="A48" s="12"/>
      <c r="B48" s="223" t="s">
        <v>756</v>
      </c>
      <c r="C48" s="217" t="s">
        <v>697</v>
      </c>
      <c r="D48" s="253" t="s">
        <v>862</v>
      </c>
      <c r="E48" s="186" t="s">
        <v>704</v>
      </c>
      <c r="F48" s="186" t="s">
        <v>704</v>
      </c>
      <c r="G48" s="5" t="s">
        <v>247</v>
      </c>
      <c r="H48" s="5" t="s">
        <v>247</v>
      </c>
      <c r="I48" s="5" t="s">
        <v>247</v>
      </c>
      <c r="J48" s="5" t="s">
        <v>247</v>
      </c>
      <c r="K48" s="178" t="s">
        <v>247</v>
      </c>
      <c r="L48" s="43" t="s">
        <v>136</v>
      </c>
      <c r="M48" s="95" t="s">
        <v>490</v>
      </c>
      <c r="N48" s="106" t="s">
        <v>712</v>
      </c>
      <c r="O48" s="105" t="s">
        <v>205</v>
      </c>
      <c r="P48" s="102" t="s">
        <v>394</v>
      </c>
      <c r="Q48" s="108" t="s">
        <v>169</v>
      </c>
      <c r="R48" s="40"/>
      <c r="S48" s="40"/>
      <c r="T48" s="40"/>
      <c r="U48" s="40"/>
      <c r="V48" s="40"/>
      <c r="W48" s="40"/>
      <c r="X48" s="40"/>
      <c r="Y48" s="40"/>
      <c r="Z48" s="40"/>
      <c r="AA48" s="271" t="s">
        <v>910</v>
      </c>
      <c r="AB48" s="190"/>
      <c r="AC48" s="49"/>
      <c r="AD48" s="11">
        <f t="shared" si="0"/>
        <v>1</v>
      </c>
      <c r="AE48" s="22" t="s">
        <v>893</v>
      </c>
      <c r="AF48" s="10">
        <f t="shared" si="1"/>
        <v>1</v>
      </c>
    </row>
    <row r="49" spans="1:32" s="7" customFormat="1" ht="11.5" x14ac:dyDescent="0.25">
      <c r="A49" s="12"/>
      <c r="B49" s="223" t="s">
        <v>756</v>
      </c>
      <c r="C49" s="217" t="s">
        <v>697</v>
      </c>
      <c r="D49" s="253" t="s">
        <v>863</v>
      </c>
      <c r="E49" s="186" t="s">
        <v>846</v>
      </c>
      <c r="F49" s="186" t="s">
        <v>846</v>
      </c>
      <c r="G49" s="5" t="s">
        <v>247</v>
      </c>
      <c r="H49" s="5" t="s">
        <v>247</v>
      </c>
      <c r="I49" s="5" t="s">
        <v>247</v>
      </c>
      <c r="J49" s="5" t="s">
        <v>247</v>
      </c>
      <c r="K49" s="178" t="s">
        <v>247</v>
      </c>
      <c r="L49" s="43" t="s">
        <v>141</v>
      </c>
      <c r="M49" s="95" t="s">
        <v>491</v>
      </c>
      <c r="N49" s="106" t="s">
        <v>713</v>
      </c>
      <c r="O49" s="105" t="s">
        <v>206</v>
      </c>
      <c r="P49" s="102" t="s">
        <v>715</v>
      </c>
      <c r="Q49" s="16" t="s">
        <v>148</v>
      </c>
      <c r="R49" s="16" t="s">
        <v>149</v>
      </c>
      <c r="S49" s="40"/>
      <c r="T49" s="40"/>
      <c r="U49" s="40"/>
      <c r="V49" s="40"/>
      <c r="W49" s="40"/>
      <c r="X49" s="40"/>
      <c r="Y49" s="40"/>
      <c r="Z49" s="40"/>
      <c r="AA49" s="271" t="s">
        <v>911</v>
      </c>
      <c r="AB49" s="190"/>
      <c r="AC49" s="49"/>
      <c r="AD49" s="11">
        <f t="shared" si="0"/>
        <v>1</v>
      </c>
      <c r="AE49" s="22" t="s">
        <v>893</v>
      </c>
      <c r="AF49" s="10">
        <f t="shared" si="1"/>
        <v>1</v>
      </c>
    </row>
    <row r="50" spans="1:32" s="7" customFormat="1" ht="11.5" x14ac:dyDescent="0.25">
      <c r="A50" s="12"/>
      <c r="B50" s="223" t="s">
        <v>756</v>
      </c>
      <c r="C50" s="217" t="s">
        <v>697</v>
      </c>
      <c r="D50" s="253" t="s">
        <v>863</v>
      </c>
      <c r="E50" s="186" t="s">
        <v>846</v>
      </c>
      <c r="F50" s="186" t="s">
        <v>846</v>
      </c>
      <c r="G50" s="5" t="s">
        <v>247</v>
      </c>
      <c r="H50" s="5" t="s">
        <v>247</v>
      </c>
      <c r="I50" s="5" t="s">
        <v>247</v>
      </c>
      <c r="J50" s="5" t="s">
        <v>247</v>
      </c>
      <c r="K50" s="178" t="s">
        <v>247</v>
      </c>
      <c r="L50" s="43" t="s">
        <v>68</v>
      </c>
      <c r="M50" s="95" t="s">
        <v>492</v>
      </c>
      <c r="N50" s="102" t="s">
        <v>720</v>
      </c>
      <c r="O50" s="6"/>
      <c r="P50" s="102" t="s">
        <v>404</v>
      </c>
      <c r="Q50" s="173" t="s">
        <v>213</v>
      </c>
      <c r="R50" s="16" t="s">
        <v>149</v>
      </c>
      <c r="S50" s="40"/>
      <c r="T50" s="40"/>
      <c r="U50" s="40"/>
      <c r="V50" s="40"/>
      <c r="W50" s="40"/>
      <c r="X50" s="40"/>
      <c r="Y50" s="40"/>
      <c r="Z50" s="40"/>
      <c r="AA50" s="271" t="s">
        <v>912</v>
      </c>
      <c r="AB50" s="190"/>
      <c r="AC50" s="49"/>
      <c r="AD50" s="11">
        <f t="shared" si="0"/>
        <v>1</v>
      </c>
      <c r="AE50" s="22" t="s">
        <v>893</v>
      </c>
      <c r="AF50" s="10">
        <f t="shared" si="1"/>
        <v>1</v>
      </c>
    </row>
    <row r="51" spans="1:32" s="7" customFormat="1" ht="11.5" x14ac:dyDescent="0.25">
      <c r="A51" s="12"/>
      <c r="B51" s="223" t="s">
        <v>756</v>
      </c>
      <c r="C51" s="217" t="s">
        <v>697</v>
      </c>
      <c r="D51" s="253" t="s">
        <v>847</v>
      </c>
      <c r="E51" s="186" t="s">
        <v>348</v>
      </c>
      <c r="F51" s="186" t="s">
        <v>348</v>
      </c>
      <c r="G51" s="5" t="s">
        <v>247</v>
      </c>
      <c r="H51" s="5" t="s">
        <v>247</v>
      </c>
      <c r="I51" s="5" t="s">
        <v>247</v>
      </c>
      <c r="J51" s="5" t="s">
        <v>247</v>
      </c>
      <c r="K51" s="178" t="s">
        <v>247</v>
      </c>
      <c r="L51" s="43" t="s">
        <v>60</v>
      </c>
      <c r="M51" s="95" t="s">
        <v>494</v>
      </c>
      <c r="N51" s="40"/>
      <c r="O51" s="40"/>
      <c r="P51" s="102" t="s">
        <v>405</v>
      </c>
      <c r="Q51" s="173" t="s">
        <v>733</v>
      </c>
      <c r="R51" s="40"/>
      <c r="S51" s="40"/>
      <c r="T51" s="40"/>
      <c r="U51" s="40"/>
      <c r="V51" s="40"/>
      <c r="W51" s="40"/>
      <c r="X51" s="40"/>
      <c r="Y51" s="40"/>
      <c r="Z51" s="40"/>
      <c r="AA51" s="271" t="s">
        <v>913</v>
      </c>
      <c r="AB51" s="191" t="s">
        <v>799</v>
      </c>
      <c r="AC51" s="49"/>
      <c r="AD51" s="11">
        <f t="shared" si="0"/>
        <v>1</v>
      </c>
      <c r="AE51" s="22" t="s">
        <v>893</v>
      </c>
      <c r="AF51" s="10">
        <f t="shared" si="1"/>
        <v>1</v>
      </c>
    </row>
    <row r="52" spans="1:32" s="7" customFormat="1" ht="11.5" x14ac:dyDescent="0.25">
      <c r="A52" s="12"/>
      <c r="B52" s="223" t="s">
        <v>756</v>
      </c>
      <c r="C52" s="217" t="s">
        <v>697</v>
      </c>
      <c r="D52" s="253" t="s">
        <v>864</v>
      </c>
      <c r="E52" s="186" t="s">
        <v>348</v>
      </c>
      <c r="F52" s="186" t="s">
        <v>348</v>
      </c>
      <c r="G52" s="5" t="s">
        <v>247</v>
      </c>
      <c r="H52" s="202" t="s">
        <v>247</v>
      </c>
      <c r="I52" s="5" t="s">
        <v>247</v>
      </c>
      <c r="J52" s="5" t="s">
        <v>247</v>
      </c>
      <c r="K52" s="178" t="s">
        <v>247</v>
      </c>
      <c r="L52" s="43" t="s">
        <v>61</v>
      </c>
      <c r="M52" s="95" t="s">
        <v>495</v>
      </c>
      <c r="N52" s="106" t="s">
        <v>709</v>
      </c>
      <c r="O52" s="106" t="s">
        <v>212</v>
      </c>
      <c r="P52" s="102" t="s">
        <v>400</v>
      </c>
      <c r="Q52" s="173" t="s">
        <v>734</v>
      </c>
      <c r="R52" s="40"/>
      <c r="S52" s="40"/>
      <c r="T52" s="40"/>
      <c r="U52" s="40"/>
      <c r="V52" s="40"/>
      <c r="W52" s="40"/>
      <c r="X52" s="40"/>
      <c r="Y52" s="40"/>
      <c r="Z52" s="40"/>
      <c r="AA52" s="271" t="s">
        <v>914</v>
      </c>
      <c r="AB52" s="191" t="s">
        <v>799</v>
      </c>
      <c r="AC52" s="49"/>
      <c r="AD52" s="11">
        <f t="shared" si="0"/>
        <v>1</v>
      </c>
      <c r="AE52" s="22" t="s">
        <v>893</v>
      </c>
      <c r="AF52" s="10">
        <f t="shared" si="1"/>
        <v>1</v>
      </c>
    </row>
    <row r="53" spans="1:32" s="7" customFormat="1" ht="11.5" x14ac:dyDescent="0.25">
      <c r="A53" s="12"/>
      <c r="B53" s="223" t="s">
        <v>756</v>
      </c>
      <c r="C53" s="217" t="s">
        <v>697</v>
      </c>
      <c r="D53" s="253" t="s">
        <v>865</v>
      </c>
      <c r="E53" s="186" t="s">
        <v>847</v>
      </c>
      <c r="F53" s="186" t="s">
        <v>847</v>
      </c>
      <c r="G53" s="5" t="s">
        <v>247</v>
      </c>
      <c r="H53" s="202" t="s">
        <v>247</v>
      </c>
      <c r="I53" s="5" t="s">
        <v>247</v>
      </c>
      <c r="J53" s="5" t="s">
        <v>247</v>
      </c>
      <c r="K53" s="178" t="s">
        <v>247</v>
      </c>
      <c r="L53" s="43" t="s">
        <v>64</v>
      </c>
      <c r="M53" s="95" t="s">
        <v>575</v>
      </c>
      <c r="N53" s="102" t="s">
        <v>721</v>
      </c>
      <c r="O53" s="40"/>
      <c r="P53" s="102" t="s">
        <v>406</v>
      </c>
      <c r="Q53" s="173" t="s">
        <v>735</v>
      </c>
      <c r="R53" s="16" t="s">
        <v>476</v>
      </c>
      <c r="S53" s="40"/>
      <c r="T53" s="40"/>
      <c r="U53" s="40"/>
      <c r="V53" s="40"/>
      <c r="W53" s="40"/>
      <c r="X53" s="40"/>
      <c r="Y53" s="40"/>
      <c r="Z53" s="40"/>
      <c r="AA53" s="271" t="s">
        <v>915</v>
      </c>
      <c r="AB53" s="190"/>
      <c r="AC53" s="53"/>
      <c r="AD53" s="11">
        <f t="shared" si="0"/>
        <v>1</v>
      </c>
      <c r="AE53" s="22" t="s">
        <v>893</v>
      </c>
      <c r="AF53" s="10">
        <f t="shared" si="1"/>
        <v>1</v>
      </c>
    </row>
    <row r="54" spans="1:32" s="7" customFormat="1" ht="11.5" x14ac:dyDescent="0.25">
      <c r="A54" s="12"/>
      <c r="B54" s="223" t="s">
        <v>756</v>
      </c>
      <c r="C54" s="217" t="s">
        <v>697</v>
      </c>
      <c r="D54" s="253" t="s">
        <v>866</v>
      </c>
      <c r="E54" s="31" t="s">
        <v>313</v>
      </c>
      <c r="F54" s="31" t="s">
        <v>313</v>
      </c>
      <c r="G54" s="5" t="s">
        <v>247</v>
      </c>
      <c r="H54" s="202" t="s">
        <v>247</v>
      </c>
      <c r="I54" s="5" t="s">
        <v>247</v>
      </c>
      <c r="J54" s="5" t="s">
        <v>247</v>
      </c>
      <c r="K54" s="178" t="s">
        <v>247</v>
      </c>
      <c r="L54" s="43" t="s">
        <v>66</v>
      </c>
      <c r="M54" s="95" t="s">
        <v>576</v>
      </c>
      <c r="N54" s="40"/>
      <c r="O54" s="40"/>
      <c r="P54" s="102" t="s">
        <v>407</v>
      </c>
      <c r="Q54" s="173" t="s">
        <v>736</v>
      </c>
      <c r="R54" s="40"/>
      <c r="S54" s="40"/>
      <c r="T54" s="40"/>
      <c r="U54" s="40"/>
      <c r="V54" s="40"/>
      <c r="W54" s="40"/>
      <c r="X54" s="40"/>
      <c r="Y54" s="40"/>
      <c r="Z54" s="40"/>
      <c r="AA54" s="271" t="s">
        <v>916</v>
      </c>
      <c r="AB54" s="190"/>
      <c r="AC54" s="53"/>
      <c r="AD54" s="11">
        <f t="shared" si="0"/>
        <v>1</v>
      </c>
      <c r="AE54" s="22" t="s">
        <v>893</v>
      </c>
      <c r="AF54" s="10">
        <f t="shared" si="1"/>
        <v>1</v>
      </c>
    </row>
    <row r="55" spans="1:32" s="7" customFormat="1" ht="11.5" x14ac:dyDescent="0.25">
      <c r="A55" s="12"/>
      <c r="B55" s="223" t="s">
        <v>756</v>
      </c>
      <c r="C55" s="217" t="s">
        <v>697</v>
      </c>
      <c r="D55" s="253"/>
      <c r="E55" s="31"/>
      <c r="F55" s="31"/>
      <c r="G55" s="5"/>
      <c r="H55" s="202" t="s">
        <v>247</v>
      </c>
      <c r="I55" s="5" t="s">
        <v>247</v>
      </c>
      <c r="J55" s="5" t="s">
        <v>247</v>
      </c>
      <c r="K55" s="178" t="s">
        <v>247</v>
      </c>
      <c r="L55" s="43" t="s">
        <v>72</v>
      </c>
      <c r="M55" s="95" t="s">
        <v>577</v>
      </c>
      <c r="N55" s="40"/>
      <c r="O55" s="40"/>
      <c r="P55" s="102" t="s">
        <v>408</v>
      </c>
      <c r="Q55" s="16" t="s">
        <v>148</v>
      </c>
      <c r="R55" s="40"/>
      <c r="S55" s="40"/>
      <c r="T55" s="40"/>
      <c r="U55" s="40"/>
      <c r="V55" s="40"/>
      <c r="W55" s="40"/>
      <c r="X55" s="40"/>
      <c r="Y55" s="40"/>
      <c r="Z55" s="40"/>
      <c r="AA55" s="42"/>
      <c r="AB55" s="190"/>
      <c r="AC55" s="53"/>
      <c r="AD55" s="11">
        <f t="shared" si="0"/>
        <v>0</v>
      </c>
      <c r="AE55" s="22"/>
      <c r="AF55" s="10">
        <f t="shared" si="1"/>
        <v>1</v>
      </c>
    </row>
    <row r="56" spans="1:32" s="7" customFormat="1" ht="11.5" x14ac:dyDescent="0.25">
      <c r="A56" s="12"/>
      <c r="B56" s="223" t="s">
        <v>756</v>
      </c>
      <c r="C56" s="217" t="s">
        <v>697</v>
      </c>
      <c r="D56" s="253"/>
      <c r="E56" s="31"/>
      <c r="F56" s="31"/>
      <c r="G56" s="5"/>
      <c r="H56" s="202"/>
      <c r="I56" s="5"/>
      <c r="J56" s="5"/>
      <c r="K56" s="178" t="s">
        <v>247</v>
      </c>
      <c r="L56" s="43" t="s">
        <v>109</v>
      </c>
      <c r="M56" s="95" t="s">
        <v>558</v>
      </c>
      <c r="N56" s="40"/>
      <c r="O56" s="40"/>
      <c r="P56" s="102" t="s">
        <v>409</v>
      </c>
      <c r="Q56" s="108" t="s">
        <v>166</v>
      </c>
      <c r="R56" s="40"/>
      <c r="S56" s="48"/>
      <c r="T56" s="40"/>
      <c r="U56" s="40"/>
      <c r="V56" s="40"/>
      <c r="W56" s="40"/>
      <c r="X56" s="40"/>
      <c r="Y56" s="40"/>
      <c r="Z56" s="40"/>
      <c r="AA56" s="42"/>
      <c r="AB56" s="190"/>
      <c r="AC56" s="53"/>
      <c r="AD56" s="11">
        <f t="shared" si="0"/>
        <v>0</v>
      </c>
      <c r="AE56" s="22"/>
      <c r="AF56" s="10">
        <f t="shared" si="1"/>
        <v>0</v>
      </c>
    </row>
    <row r="57" spans="1:32" s="7" customFormat="1" ht="11.5" x14ac:dyDescent="0.25">
      <c r="A57" s="12"/>
      <c r="B57" s="223" t="s">
        <v>756</v>
      </c>
      <c r="C57" s="217" t="s">
        <v>697</v>
      </c>
      <c r="D57" s="253" t="s">
        <v>866</v>
      </c>
      <c r="E57" s="31" t="s">
        <v>848</v>
      </c>
      <c r="F57" s="186" t="s">
        <v>848</v>
      </c>
      <c r="G57" s="5" t="s">
        <v>247</v>
      </c>
      <c r="H57" s="202" t="s">
        <v>247</v>
      </c>
      <c r="I57" s="5" t="s">
        <v>247</v>
      </c>
      <c r="J57" s="5" t="s">
        <v>247</v>
      </c>
      <c r="K57" s="178" t="s">
        <v>247</v>
      </c>
      <c r="L57" s="43" t="s">
        <v>111</v>
      </c>
      <c r="M57" s="95" t="s">
        <v>556</v>
      </c>
      <c r="N57" s="185" t="s">
        <v>727</v>
      </c>
      <c r="O57" s="40"/>
      <c r="P57" s="102" t="s">
        <v>410</v>
      </c>
      <c r="Q57" s="108" t="s">
        <v>167</v>
      </c>
      <c r="R57" s="40"/>
      <c r="S57" s="40"/>
      <c r="T57" s="40"/>
      <c r="U57" s="40"/>
      <c r="V57" s="40"/>
      <c r="W57" s="40"/>
      <c r="X57" s="40"/>
      <c r="Y57" s="40"/>
      <c r="Z57" s="40"/>
      <c r="AA57" s="42"/>
      <c r="AB57" s="190"/>
      <c r="AC57" s="54"/>
      <c r="AD57" s="11">
        <f t="shared" si="0"/>
        <v>1</v>
      </c>
      <c r="AE57" s="22" t="s">
        <v>893</v>
      </c>
      <c r="AF57" s="10">
        <f t="shared" si="1"/>
        <v>1</v>
      </c>
    </row>
    <row r="58" spans="1:32" s="7" customFormat="1" ht="11.5" x14ac:dyDescent="0.25">
      <c r="A58" s="12"/>
      <c r="B58" s="223" t="s">
        <v>756</v>
      </c>
      <c r="C58" s="217" t="s">
        <v>697</v>
      </c>
      <c r="D58" s="253" t="s">
        <v>847</v>
      </c>
      <c r="E58" s="31" t="s">
        <v>848</v>
      </c>
      <c r="F58" s="186" t="s">
        <v>848</v>
      </c>
      <c r="G58" s="5" t="s">
        <v>247</v>
      </c>
      <c r="H58" s="202" t="s">
        <v>247</v>
      </c>
      <c r="I58" s="5" t="s">
        <v>247</v>
      </c>
      <c r="J58" s="5" t="s">
        <v>247</v>
      </c>
      <c r="K58" s="178" t="s">
        <v>247</v>
      </c>
      <c r="L58" s="43" t="s">
        <v>95</v>
      </c>
      <c r="M58" s="95" t="s">
        <v>557</v>
      </c>
      <c r="N58" s="185" t="s">
        <v>726</v>
      </c>
      <c r="O58" s="40"/>
      <c r="P58" s="102" t="s">
        <v>411</v>
      </c>
      <c r="Q58" s="108" t="s">
        <v>439</v>
      </c>
      <c r="R58" s="40"/>
      <c r="S58" s="40"/>
      <c r="T58" s="40"/>
      <c r="U58" s="40"/>
      <c r="V58" s="40"/>
      <c r="W58" s="40"/>
      <c r="X58" s="40"/>
      <c r="Y58" s="40"/>
      <c r="Z58" s="40"/>
      <c r="AA58" s="42"/>
      <c r="AB58" s="190"/>
      <c r="AC58" s="54"/>
      <c r="AD58" s="11">
        <f t="shared" si="0"/>
        <v>1</v>
      </c>
      <c r="AE58" s="22" t="s">
        <v>893</v>
      </c>
      <c r="AF58" s="10">
        <f t="shared" si="1"/>
        <v>1</v>
      </c>
    </row>
    <row r="59" spans="1:32" s="7" customFormat="1" ht="11.5" x14ac:dyDescent="0.25">
      <c r="A59" s="12"/>
      <c r="B59" s="223" t="s">
        <v>756</v>
      </c>
      <c r="C59" s="217" t="s">
        <v>697</v>
      </c>
      <c r="D59" s="31"/>
      <c r="E59" s="31"/>
      <c r="F59" s="31"/>
      <c r="G59" s="5"/>
      <c r="H59" s="202"/>
      <c r="I59" s="5"/>
      <c r="J59" s="5"/>
      <c r="K59" s="178" t="s">
        <v>247</v>
      </c>
      <c r="L59" s="43" t="s">
        <v>98</v>
      </c>
      <c r="M59" s="95" t="s">
        <v>559</v>
      </c>
      <c r="N59" s="160" t="s">
        <v>198</v>
      </c>
      <c r="O59" s="266" t="s">
        <v>724</v>
      </c>
      <c r="P59" s="102" t="s">
        <v>412</v>
      </c>
      <c r="Q59" s="6"/>
      <c r="R59" s="40"/>
      <c r="S59" s="40"/>
      <c r="T59" s="40"/>
      <c r="U59" s="40"/>
      <c r="V59" s="40"/>
      <c r="W59" s="40"/>
      <c r="X59" s="40"/>
      <c r="Y59" s="40"/>
      <c r="Z59" s="40"/>
      <c r="AA59" s="42"/>
      <c r="AB59" s="190"/>
      <c r="AC59" s="91"/>
      <c r="AD59" s="11">
        <f t="shared" si="0"/>
        <v>0</v>
      </c>
      <c r="AE59" s="22"/>
      <c r="AF59" s="10">
        <f t="shared" si="1"/>
        <v>0</v>
      </c>
    </row>
    <row r="60" spans="1:32" s="7" customFormat="1" ht="11.5" x14ac:dyDescent="0.25">
      <c r="A60" s="12"/>
      <c r="B60" s="224"/>
      <c r="C60" s="109"/>
      <c r="D60" s="31"/>
      <c r="E60" s="31"/>
      <c r="F60" s="31"/>
      <c r="G60" s="5"/>
      <c r="H60" s="202"/>
      <c r="I60" s="5"/>
      <c r="J60" s="5"/>
      <c r="K60" s="178"/>
      <c r="L60" s="43"/>
      <c r="M60" s="40"/>
      <c r="N60" s="40"/>
      <c r="O60" s="40"/>
      <c r="P60" s="188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2"/>
      <c r="AB60" s="190"/>
      <c r="AC60" s="50"/>
      <c r="AD60" s="11">
        <f t="shared" si="0"/>
        <v>0</v>
      </c>
      <c r="AE60" s="22"/>
      <c r="AF60" s="10">
        <f t="shared" si="1"/>
        <v>0</v>
      </c>
    </row>
    <row r="61" spans="1:32" s="7" customFormat="1" ht="11.5" x14ac:dyDescent="0.25">
      <c r="A61" s="12"/>
      <c r="B61" s="223" t="s">
        <v>758</v>
      </c>
      <c r="C61" s="149" t="s">
        <v>102</v>
      </c>
      <c r="D61" s="253" t="s">
        <v>688</v>
      </c>
      <c r="E61" s="186" t="s">
        <v>688</v>
      </c>
      <c r="F61" s="186" t="s">
        <v>688</v>
      </c>
      <c r="G61" s="5" t="s">
        <v>247</v>
      </c>
      <c r="H61" s="202" t="s">
        <v>247</v>
      </c>
      <c r="I61" s="5" t="s">
        <v>247</v>
      </c>
      <c r="J61" s="5" t="s">
        <v>247</v>
      </c>
      <c r="K61" s="178" t="s">
        <v>247</v>
      </c>
      <c r="L61" s="43" t="s">
        <v>96</v>
      </c>
      <c r="M61" s="40"/>
      <c r="N61" s="185" t="s">
        <v>727</v>
      </c>
      <c r="O61" s="40"/>
      <c r="P61" s="189" t="s">
        <v>216</v>
      </c>
      <c r="Q61" s="51" t="s">
        <v>150</v>
      </c>
      <c r="R61" s="40"/>
      <c r="S61" s="92" t="s">
        <v>246</v>
      </c>
      <c r="T61" s="40"/>
      <c r="U61" s="40"/>
      <c r="V61" s="40"/>
      <c r="W61" s="40"/>
      <c r="X61" s="40"/>
      <c r="Y61" s="40"/>
      <c r="Z61" s="40"/>
      <c r="AA61" s="42"/>
      <c r="AB61" s="245" t="s">
        <v>445</v>
      </c>
      <c r="AC61" s="50"/>
      <c r="AD61" s="11">
        <f t="shared" si="0"/>
        <v>1</v>
      </c>
      <c r="AE61" s="22" t="s">
        <v>893</v>
      </c>
      <c r="AF61" s="10">
        <f t="shared" si="1"/>
        <v>1</v>
      </c>
    </row>
    <row r="62" spans="1:32" s="7" customFormat="1" ht="11.5" x14ac:dyDescent="0.25">
      <c r="A62" s="12"/>
      <c r="B62" s="223" t="s">
        <v>758</v>
      </c>
      <c r="C62" s="149" t="s">
        <v>102</v>
      </c>
      <c r="D62" s="253" t="s">
        <v>688</v>
      </c>
      <c r="E62" s="186" t="s">
        <v>688</v>
      </c>
      <c r="F62" s="186" t="s">
        <v>688</v>
      </c>
      <c r="G62" s="5" t="s">
        <v>247</v>
      </c>
      <c r="H62" s="202" t="s">
        <v>247</v>
      </c>
      <c r="I62" s="5" t="s">
        <v>247</v>
      </c>
      <c r="J62" s="5" t="s">
        <v>247</v>
      </c>
      <c r="K62" s="178" t="s">
        <v>247</v>
      </c>
      <c r="L62" s="43" t="s">
        <v>92</v>
      </c>
      <c r="M62" s="40"/>
      <c r="N62" s="185" t="s">
        <v>726</v>
      </c>
      <c r="O62" s="40"/>
      <c r="P62" s="189" t="s">
        <v>217</v>
      </c>
      <c r="Q62" s="51" t="s">
        <v>151</v>
      </c>
      <c r="R62" s="40"/>
      <c r="S62" s="92" t="s">
        <v>446</v>
      </c>
      <c r="T62" s="40"/>
      <c r="U62" s="40"/>
      <c r="V62" s="40"/>
      <c r="W62" s="40"/>
      <c r="X62" s="40"/>
      <c r="Y62" s="40"/>
      <c r="Z62" s="40"/>
      <c r="AA62" s="42"/>
      <c r="AB62" s="245" t="s">
        <v>447</v>
      </c>
      <c r="AC62" s="50"/>
      <c r="AD62" s="11">
        <f t="shared" si="0"/>
        <v>1</v>
      </c>
      <c r="AE62" s="22" t="s">
        <v>893</v>
      </c>
      <c r="AF62" s="10">
        <f t="shared" si="1"/>
        <v>1</v>
      </c>
    </row>
    <row r="63" spans="1:32" s="7" customFormat="1" ht="11.5" x14ac:dyDescent="0.25">
      <c r="A63" s="12"/>
      <c r="B63" s="223" t="s">
        <v>758</v>
      </c>
      <c r="C63" s="149" t="s">
        <v>102</v>
      </c>
      <c r="D63" s="253" t="s">
        <v>688</v>
      </c>
      <c r="E63" s="186" t="s">
        <v>688</v>
      </c>
      <c r="F63" s="186" t="s">
        <v>688</v>
      </c>
      <c r="G63" s="5" t="s">
        <v>247</v>
      </c>
      <c r="H63" s="202" t="s">
        <v>247</v>
      </c>
      <c r="I63" s="5" t="s">
        <v>247</v>
      </c>
      <c r="J63" s="5" t="s">
        <v>247</v>
      </c>
      <c r="K63" s="178" t="s">
        <v>247</v>
      </c>
      <c r="L63" s="43" t="s">
        <v>94</v>
      </c>
      <c r="M63" s="241" t="s">
        <v>831</v>
      </c>
      <c r="N63" s="40"/>
      <c r="O63" s="40"/>
      <c r="P63" s="189" t="s">
        <v>218</v>
      </c>
      <c r="Q63" s="51" t="s">
        <v>158</v>
      </c>
      <c r="R63" s="107" t="s">
        <v>195</v>
      </c>
      <c r="S63" s="92" t="s">
        <v>448</v>
      </c>
      <c r="T63" s="40"/>
      <c r="U63" s="40"/>
      <c r="V63" s="40"/>
      <c r="W63" s="40"/>
      <c r="X63" s="40"/>
      <c r="Y63" s="40"/>
      <c r="Z63" s="40"/>
      <c r="AA63" s="42"/>
      <c r="AB63" s="190"/>
      <c r="AC63" s="50"/>
      <c r="AD63" s="11">
        <f t="shared" si="0"/>
        <v>1</v>
      </c>
      <c r="AE63" s="22" t="s">
        <v>893</v>
      </c>
      <c r="AF63" s="10">
        <f t="shared" si="1"/>
        <v>1</v>
      </c>
    </row>
    <row r="64" spans="1:32" s="7" customFormat="1" ht="11.5" x14ac:dyDescent="0.25">
      <c r="A64" s="12"/>
      <c r="B64" s="223" t="s">
        <v>758</v>
      </c>
      <c r="C64" s="149" t="s">
        <v>102</v>
      </c>
      <c r="D64" s="253" t="s">
        <v>688</v>
      </c>
      <c r="E64" s="186" t="s">
        <v>688</v>
      </c>
      <c r="F64" s="186" t="s">
        <v>688</v>
      </c>
      <c r="G64" s="5" t="s">
        <v>247</v>
      </c>
      <c r="H64" s="202" t="s">
        <v>247</v>
      </c>
      <c r="I64" s="5" t="s">
        <v>247</v>
      </c>
      <c r="J64" s="5" t="s">
        <v>247</v>
      </c>
      <c r="K64" s="178" t="s">
        <v>247</v>
      </c>
      <c r="L64" s="43" t="s">
        <v>97</v>
      </c>
      <c r="M64" s="241" t="s">
        <v>830</v>
      </c>
      <c r="N64" s="40"/>
      <c r="O64" s="40"/>
      <c r="P64" s="189" t="s">
        <v>219</v>
      </c>
      <c r="Q64" s="51" t="s">
        <v>159</v>
      </c>
      <c r="R64" s="107" t="s">
        <v>444</v>
      </c>
      <c r="S64" s="92" t="s">
        <v>449</v>
      </c>
      <c r="T64" s="40"/>
      <c r="U64" s="40"/>
      <c r="V64" s="40"/>
      <c r="W64" s="40"/>
      <c r="X64" s="40"/>
      <c r="Y64" s="40"/>
      <c r="Z64" s="40"/>
      <c r="AA64" s="42"/>
      <c r="AB64" s="190"/>
      <c r="AC64" s="50"/>
      <c r="AD64" s="11">
        <f t="shared" si="0"/>
        <v>1</v>
      </c>
      <c r="AE64" s="22" t="s">
        <v>893</v>
      </c>
      <c r="AF64" s="10">
        <f t="shared" si="1"/>
        <v>1</v>
      </c>
    </row>
    <row r="65" spans="1:32" s="7" customFormat="1" ht="11.5" x14ac:dyDescent="0.25">
      <c r="A65" s="12"/>
      <c r="B65" s="223" t="s">
        <v>758</v>
      </c>
      <c r="C65" s="149" t="s">
        <v>102</v>
      </c>
      <c r="D65" s="253" t="s">
        <v>688</v>
      </c>
      <c r="E65" s="186" t="s">
        <v>688</v>
      </c>
      <c r="F65" s="186" t="s">
        <v>688</v>
      </c>
      <c r="G65" s="5" t="s">
        <v>247</v>
      </c>
      <c r="H65" s="202" t="s">
        <v>247</v>
      </c>
      <c r="I65" s="5" t="s">
        <v>247</v>
      </c>
      <c r="J65" s="5" t="s">
        <v>247</v>
      </c>
      <c r="K65" s="178" t="s">
        <v>247</v>
      </c>
      <c r="L65" s="43" t="s">
        <v>81</v>
      </c>
      <c r="M65" s="241" t="s">
        <v>833</v>
      </c>
      <c r="N65" s="40"/>
      <c r="O65" s="40"/>
      <c r="P65" s="189" t="s">
        <v>220</v>
      </c>
      <c r="Q65" s="51" t="s">
        <v>160</v>
      </c>
      <c r="R65" s="107" t="s">
        <v>196</v>
      </c>
      <c r="S65" s="92" t="s">
        <v>450</v>
      </c>
      <c r="T65" s="40"/>
      <c r="U65" s="40"/>
      <c r="V65" s="40"/>
      <c r="W65" s="40"/>
      <c r="X65" s="40"/>
      <c r="Y65" s="40"/>
      <c r="Z65" s="40"/>
      <c r="AA65" s="42"/>
      <c r="AB65" s="190"/>
      <c r="AC65" s="50"/>
      <c r="AD65" s="11">
        <f t="shared" si="0"/>
        <v>1</v>
      </c>
      <c r="AE65" s="22" t="s">
        <v>893</v>
      </c>
      <c r="AF65" s="10">
        <f t="shared" si="1"/>
        <v>1</v>
      </c>
    </row>
    <row r="66" spans="1:32" s="7" customFormat="1" ht="11.5" x14ac:dyDescent="0.25">
      <c r="A66" s="12"/>
      <c r="B66" s="223" t="s">
        <v>758</v>
      </c>
      <c r="C66" s="149" t="s">
        <v>102</v>
      </c>
      <c r="D66" s="253" t="s">
        <v>688</v>
      </c>
      <c r="E66" s="186" t="s">
        <v>688</v>
      </c>
      <c r="F66" s="186" t="s">
        <v>688</v>
      </c>
      <c r="G66" s="5" t="s">
        <v>247</v>
      </c>
      <c r="H66" s="202" t="s">
        <v>247</v>
      </c>
      <c r="I66" s="5" t="s">
        <v>247</v>
      </c>
      <c r="J66" s="5" t="s">
        <v>247</v>
      </c>
      <c r="K66" s="178" t="s">
        <v>247</v>
      </c>
      <c r="L66" s="43" t="s">
        <v>80</v>
      </c>
      <c r="M66" s="241" t="s">
        <v>836</v>
      </c>
      <c r="N66" s="40"/>
      <c r="O66" s="40"/>
      <c r="P66" s="189" t="s">
        <v>221</v>
      </c>
      <c r="Q66" s="51" t="s">
        <v>161</v>
      </c>
      <c r="R66" s="107" t="s">
        <v>197</v>
      </c>
      <c r="S66" s="92" t="s">
        <v>451</v>
      </c>
      <c r="T66" s="40"/>
      <c r="U66" s="40"/>
      <c r="V66" s="40"/>
      <c r="W66" s="40"/>
      <c r="X66" s="40"/>
      <c r="Y66" s="40"/>
      <c r="Z66" s="40"/>
      <c r="AA66" s="42"/>
      <c r="AB66" s="190"/>
      <c r="AC66" s="50"/>
      <c r="AD66" s="11">
        <f t="shared" si="0"/>
        <v>1</v>
      </c>
      <c r="AE66" s="22" t="s">
        <v>893</v>
      </c>
      <c r="AF66" s="10">
        <f t="shared" si="1"/>
        <v>1</v>
      </c>
    </row>
    <row r="67" spans="1:32" s="7" customFormat="1" ht="11.5" x14ac:dyDescent="0.25">
      <c r="A67" s="12"/>
      <c r="B67" s="223" t="s">
        <v>758</v>
      </c>
      <c r="C67" s="149" t="s">
        <v>102</v>
      </c>
      <c r="D67" s="253" t="s">
        <v>688</v>
      </c>
      <c r="E67" s="186" t="s">
        <v>688</v>
      </c>
      <c r="F67" s="186" t="s">
        <v>688</v>
      </c>
      <c r="G67" s="5" t="s">
        <v>247</v>
      </c>
      <c r="H67" s="202" t="s">
        <v>247</v>
      </c>
      <c r="I67" s="202" t="s">
        <v>247</v>
      </c>
      <c r="J67" s="5" t="s">
        <v>247</v>
      </c>
      <c r="K67" s="178" t="s">
        <v>247</v>
      </c>
      <c r="L67" s="43" t="s">
        <v>87</v>
      </c>
      <c r="M67" s="241" t="s">
        <v>840</v>
      </c>
      <c r="N67" s="40"/>
      <c r="O67" s="40"/>
      <c r="P67" s="189" t="s">
        <v>222</v>
      </c>
      <c r="Q67" s="51" t="s">
        <v>162</v>
      </c>
      <c r="R67" s="107" t="s">
        <v>171</v>
      </c>
      <c r="S67" s="92" t="s">
        <v>452</v>
      </c>
      <c r="T67" s="40"/>
      <c r="U67" s="40"/>
      <c r="V67" s="40"/>
      <c r="W67" s="40"/>
      <c r="X67" s="40"/>
      <c r="Y67" s="40"/>
      <c r="Z67" s="40"/>
      <c r="AA67" s="42"/>
      <c r="AB67" s="190"/>
      <c r="AC67" s="50"/>
      <c r="AD67" s="11">
        <f t="shared" si="0"/>
        <v>1</v>
      </c>
      <c r="AE67" s="22" t="s">
        <v>893</v>
      </c>
      <c r="AF67" s="10">
        <f t="shared" si="1"/>
        <v>1</v>
      </c>
    </row>
    <row r="68" spans="1:32" s="7" customFormat="1" ht="11.5" x14ac:dyDescent="0.25">
      <c r="A68" s="12"/>
      <c r="B68" s="223" t="s">
        <v>758</v>
      </c>
      <c r="C68" s="149" t="s">
        <v>102</v>
      </c>
      <c r="D68" s="253" t="s">
        <v>688</v>
      </c>
      <c r="E68" s="186" t="s">
        <v>688</v>
      </c>
      <c r="F68" s="186" t="s">
        <v>688</v>
      </c>
      <c r="G68" s="5" t="s">
        <v>247</v>
      </c>
      <c r="H68" s="202" t="s">
        <v>247</v>
      </c>
      <c r="I68" s="202" t="s">
        <v>247</v>
      </c>
      <c r="J68" s="5" t="s">
        <v>247</v>
      </c>
      <c r="K68" s="178" t="s">
        <v>247</v>
      </c>
      <c r="L68" s="43" t="s">
        <v>79</v>
      </c>
      <c r="M68" s="241" t="s">
        <v>842</v>
      </c>
      <c r="N68" s="40"/>
      <c r="O68" s="40"/>
      <c r="P68" s="189" t="s">
        <v>223</v>
      </c>
      <c r="Q68" s="51" t="s">
        <v>163</v>
      </c>
      <c r="R68" s="107" t="s">
        <v>172</v>
      </c>
      <c r="S68" s="92" t="s">
        <v>453</v>
      </c>
      <c r="T68" s="40"/>
      <c r="U68" s="40"/>
      <c r="V68" s="40"/>
      <c r="W68" s="40"/>
      <c r="X68" s="40"/>
      <c r="Y68" s="40"/>
      <c r="Z68" s="40"/>
      <c r="AA68" s="42"/>
      <c r="AB68" s="190"/>
      <c r="AC68" s="50"/>
      <c r="AD68" s="11">
        <f t="shared" si="0"/>
        <v>1</v>
      </c>
      <c r="AE68" s="22" t="s">
        <v>893</v>
      </c>
      <c r="AF68" s="10">
        <f t="shared" si="1"/>
        <v>1</v>
      </c>
    </row>
    <row r="69" spans="1:32" s="7" customFormat="1" ht="11.5" x14ac:dyDescent="0.25">
      <c r="A69" s="12"/>
      <c r="B69" s="223" t="s">
        <v>758</v>
      </c>
      <c r="C69" s="149" t="s">
        <v>102</v>
      </c>
      <c r="D69" s="253" t="s">
        <v>688</v>
      </c>
      <c r="E69" s="186" t="s">
        <v>688</v>
      </c>
      <c r="F69" s="186" t="s">
        <v>688</v>
      </c>
      <c r="G69" s="5" t="s">
        <v>247</v>
      </c>
      <c r="H69" s="202" t="s">
        <v>247</v>
      </c>
      <c r="I69" s="202" t="s">
        <v>247</v>
      </c>
      <c r="J69" s="5" t="s">
        <v>247</v>
      </c>
      <c r="K69" s="178" t="s">
        <v>247</v>
      </c>
      <c r="L69" s="43" t="s">
        <v>93</v>
      </c>
      <c r="M69" s="241" t="s">
        <v>838</v>
      </c>
      <c r="N69" s="40"/>
      <c r="O69" s="40"/>
      <c r="P69" s="189" t="s">
        <v>224</v>
      </c>
      <c r="Q69" s="51" t="s">
        <v>164</v>
      </c>
      <c r="R69" s="107" t="s">
        <v>183</v>
      </c>
      <c r="S69" s="92" t="s">
        <v>454</v>
      </c>
      <c r="T69" s="40"/>
      <c r="U69" s="40"/>
      <c r="V69" s="40"/>
      <c r="W69" s="40"/>
      <c r="X69" s="40"/>
      <c r="Y69" s="40"/>
      <c r="Z69" s="40"/>
      <c r="AA69" s="42"/>
      <c r="AB69" s="190"/>
      <c r="AC69" s="50"/>
      <c r="AD69" s="11">
        <f t="shared" si="0"/>
        <v>1</v>
      </c>
      <c r="AE69" s="22" t="s">
        <v>893</v>
      </c>
      <c r="AF69" s="10">
        <f t="shared" si="1"/>
        <v>1</v>
      </c>
    </row>
    <row r="70" spans="1:32" s="7" customFormat="1" ht="11.5" x14ac:dyDescent="0.25">
      <c r="A70" s="12"/>
      <c r="B70" s="223" t="s">
        <v>758</v>
      </c>
      <c r="C70" s="149" t="s">
        <v>102</v>
      </c>
      <c r="D70" s="253" t="s">
        <v>688</v>
      </c>
      <c r="E70" s="186" t="s">
        <v>688</v>
      </c>
      <c r="F70" s="186" t="s">
        <v>688</v>
      </c>
      <c r="G70" s="5" t="s">
        <v>247</v>
      </c>
      <c r="H70" s="202" t="s">
        <v>247</v>
      </c>
      <c r="I70" s="202" t="s">
        <v>247</v>
      </c>
      <c r="J70" s="5" t="s">
        <v>247</v>
      </c>
      <c r="K70" s="178" t="s">
        <v>247</v>
      </c>
      <c r="L70" s="43" t="s">
        <v>91</v>
      </c>
      <c r="M70" s="40"/>
      <c r="N70" s="40"/>
      <c r="O70" s="40"/>
      <c r="P70" s="189" t="s">
        <v>225</v>
      </c>
      <c r="Q70" s="51" t="s">
        <v>165</v>
      </c>
      <c r="R70" s="107" t="s">
        <v>188</v>
      </c>
      <c r="S70" s="92" t="s">
        <v>455</v>
      </c>
      <c r="T70" s="40"/>
      <c r="U70" s="40"/>
      <c r="V70" s="40"/>
      <c r="W70" s="40"/>
      <c r="X70" s="40"/>
      <c r="Y70" s="40"/>
      <c r="Z70" s="40"/>
      <c r="AA70" s="42"/>
      <c r="AB70" s="190"/>
      <c r="AC70" s="50"/>
      <c r="AD70" s="11">
        <f t="shared" si="0"/>
        <v>1</v>
      </c>
      <c r="AE70" s="22" t="s">
        <v>893</v>
      </c>
      <c r="AF70" s="10">
        <f t="shared" si="1"/>
        <v>1</v>
      </c>
    </row>
    <row r="71" spans="1:32" s="7" customFormat="1" ht="11.5" x14ac:dyDescent="0.25">
      <c r="A71" s="12"/>
      <c r="B71" s="223" t="s">
        <v>758</v>
      </c>
      <c r="C71" s="149" t="s">
        <v>102</v>
      </c>
      <c r="D71" s="253" t="s">
        <v>688</v>
      </c>
      <c r="E71" s="186" t="s">
        <v>688</v>
      </c>
      <c r="F71" s="186" t="s">
        <v>688</v>
      </c>
      <c r="G71" s="5" t="s">
        <v>247</v>
      </c>
      <c r="H71" s="202" t="s">
        <v>247</v>
      </c>
      <c r="I71" s="5" t="s">
        <v>247</v>
      </c>
      <c r="J71" s="5" t="s">
        <v>247</v>
      </c>
      <c r="K71" s="178" t="s">
        <v>247</v>
      </c>
      <c r="L71" s="43" t="s">
        <v>75</v>
      </c>
      <c r="M71" s="40"/>
      <c r="N71" s="40"/>
      <c r="O71" s="40"/>
      <c r="P71" s="189" t="s">
        <v>226</v>
      </c>
      <c r="Q71" s="51" t="s">
        <v>152</v>
      </c>
      <c r="R71" s="107" t="s">
        <v>189</v>
      </c>
      <c r="S71" s="92" t="s">
        <v>456</v>
      </c>
      <c r="T71" s="40"/>
      <c r="U71" s="40"/>
      <c r="V71" s="40"/>
      <c r="W71" s="40"/>
      <c r="X71" s="40"/>
      <c r="Y71" s="40"/>
      <c r="Z71" s="40"/>
      <c r="AA71" s="42"/>
      <c r="AB71" s="190"/>
      <c r="AC71" s="50"/>
      <c r="AD71" s="11">
        <f t="shared" si="0"/>
        <v>1</v>
      </c>
      <c r="AE71" s="22" t="s">
        <v>893</v>
      </c>
      <c r="AF71" s="10">
        <f t="shared" si="1"/>
        <v>1</v>
      </c>
    </row>
    <row r="72" spans="1:32" s="7" customFormat="1" ht="11.5" x14ac:dyDescent="0.25">
      <c r="A72" s="12"/>
      <c r="B72" s="223" t="s">
        <v>758</v>
      </c>
      <c r="C72" s="149" t="s">
        <v>102</v>
      </c>
      <c r="D72" s="253" t="s">
        <v>688</v>
      </c>
      <c r="E72" s="186" t="s">
        <v>688</v>
      </c>
      <c r="F72" s="186" t="s">
        <v>688</v>
      </c>
      <c r="G72" s="5" t="s">
        <v>247</v>
      </c>
      <c r="H72" s="202" t="s">
        <v>247</v>
      </c>
      <c r="I72" s="5" t="s">
        <v>247</v>
      </c>
      <c r="J72" s="5" t="s">
        <v>247</v>
      </c>
      <c r="K72" s="178" t="s">
        <v>247</v>
      </c>
      <c r="L72" s="43" t="s">
        <v>86</v>
      </c>
      <c r="M72" s="40"/>
      <c r="N72" s="40"/>
      <c r="O72" s="40"/>
      <c r="P72" s="189" t="s">
        <v>227</v>
      </c>
      <c r="Q72" s="51" t="s">
        <v>153</v>
      </c>
      <c r="R72" s="107" t="s">
        <v>190</v>
      </c>
      <c r="S72" s="92" t="s">
        <v>457</v>
      </c>
      <c r="T72" s="40"/>
      <c r="U72" s="40"/>
      <c r="V72" s="40"/>
      <c r="W72" s="40"/>
      <c r="X72" s="40"/>
      <c r="Y72" s="40"/>
      <c r="Z72" s="40"/>
      <c r="AA72" s="42"/>
      <c r="AB72" s="190"/>
      <c r="AC72" s="50"/>
      <c r="AD72" s="11">
        <f t="shared" si="0"/>
        <v>1</v>
      </c>
      <c r="AE72" s="22" t="s">
        <v>893</v>
      </c>
      <c r="AF72" s="10">
        <f t="shared" si="1"/>
        <v>1</v>
      </c>
    </row>
    <row r="73" spans="1:32" s="7" customFormat="1" ht="11.5" x14ac:dyDescent="0.25">
      <c r="A73" s="12"/>
      <c r="B73" s="223" t="s">
        <v>758</v>
      </c>
      <c r="C73" s="149" t="s">
        <v>102</v>
      </c>
      <c r="D73" s="253" t="s">
        <v>863</v>
      </c>
      <c r="E73" s="186" t="s">
        <v>688</v>
      </c>
      <c r="F73" s="186" t="s">
        <v>688</v>
      </c>
      <c r="G73" s="5" t="s">
        <v>247</v>
      </c>
      <c r="H73" s="202" t="s">
        <v>247</v>
      </c>
      <c r="I73" s="5" t="s">
        <v>247</v>
      </c>
      <c r="J73" s="5" t="s">
        <v>247</v>
      </c>
      <c r="K73" s="178" t="s">
        <v>247</v>
      </c>
      <c r="L73" s="43" t="s">
        <v>117</v>
      </c>
      <c r="M73" s="40"/>
      <c r="N73" s="40"/>
      <c r="O73" s="40"/>
      <c r="P73" s="189" t="s">
        <v>228</v>
      </c>
      <c r="Q73" s="51" t="s">
        <v>154</v>
      </c>
      <c r="R73" s="107" t="s">
        <v>191</v>
      </c>
      <c r="S73" s="92" t="s">
        <v>458</v>
      </c>
      <c r="T73" s="40"/>
      <c r="U73" s="40"/>
      <c r="V73" s="40"/>
      <c r="W73" s="40"/>
      <c r="X73" s="40"/>
      <c r="Y73" s="40"/>
      <c r="Z73" s="40"/>
      <c r="AA73" s="42"/>
      <c r="AB73" s="190"/>
      <c r="AC73" s="50"/>
      <c r="AD73" s="11">
        <f t="shared" ref="AD73:AD136" si="2">IF(AND(G73&lt;&gt;"",H73&lt;&gt;"",I73&lt;&gt;"",J73&lt;&gt;"",K73&lt;&gt;""),1,0)</f>
        <v>1</v>
      </c>
      <c r="AE73" s="22" t="s">
        <v>893</v>
      </c>
      <c r="AF73" s="10">
        <f t="shared" ref="AF73:AF136" si="3">IF(OR(H73&lt;&gt;"",I73&lt;&gt;""),1,0)</f>
        <v>1</v>
      </c>
    </row>
    <row r="74" spans="1:32" s="7" customFormat="1" ht="11.5" x14ac:dyDescent="0.25">
      <c r="A74" s="12"/>
      <c r="B74" s="223" t="s">
        <v>758</v>
      </c>
      <c r="C74" s="149" t="s">
        <v>102</v>
      </c>
      <c r="D74" s="253" t="s">
        <v>863</v>
      </c>
      <c r="E74" s="186" t="s">
        <v>688</v>
      </c>
      <c r="F74" s="186" t="s">
        <v>688</v>
      </c>
      <c r="G74" s="5" t="s">
        <v>247</v>
      </c>
      <c r="H74" s="202" t="s">
        <v>247</v>
      </c>
      <c r="I74" s="5" t="s">
        <v>247</v>
      </c>
      <c r="J74" s="5" t="s">
        <v>247</v>
      </c>
      <c r="K74" s="178" t="s">
        <v>247</v>
      </c>
      <c r="L74" s="43" t="s">
        <v>114</v>
      </c>
      <c r="M74" s="40"/>
      <c r="N74" s="40"/>
      <c r="O74" s="40"/>
      <c r="P74" s="189" t="s">
        <v>229</v>
      </c>
      <c r="Q74" s="51" t="s">
        <v>155</v>
      </c>
      <c r="R74" s="107" t="s">
        <v>192</v>
      </c>
      <c r="S74" s="92" t="s">
        <v>459</v>
      </c>
      <c r="T74" s="40"/>
      <c r="U74" s="40"/>
      <c r="V74" s="40"/>
      <c r="W74" s="40"/>
      <c r="X74" s="40"/>
      <c r="Y74" s="40"/>
      <c r="Z74" s="40"/>
      <c r="AA74" s="42"/>
      <c r="AB74" s="190"/>
      <c r="AC74" s="50"/>
      <c r="AD74" s="11">
        <f t="shared" si="2"/>
        <v>1</v>
      </c>
      <c r="AE74" s="22" t="s">
        <v>893</v>
      </c>
      <c r="AF74" s="10">
        <f t="shared" si="3"/>
        <v>1</v>
      </c>
    </row>
    <row r="75" spans="1:32" s="7" customFormat="1" ht="11.5" x14ac:dyDescent="0.25">
      <c r="A75" s="12"/>
      <c r="B75" s="223" t="s">
        <v>758</v>
      </c>
      <c r="C75" s="149" t="s">
        <v>102</v>
      </c>
      <c r="D75" s="31"/>
      <c r="E75" s="31"/>
      <c r="F75" s="31"/>
      <c r="G75" s="5"/>
      <c r="H75" s="202" t="s">
        <v>247</v>
      </c>
      <c r="I75" s="5" t="s">
        <v>247</v>
      </c>
      <c r="J75" s="5" t="s">
        <v>247</v>
      </c>
      <c r="K75" s="178" t="s">
        <v>247</v>
      </c>
      <c r="L75" s="43" t="s">
        <v>36</v>
      </c>
      <c r="M75" s="40"/>
      <c r="N75" s="40"/>
      <c r="O75" s="40"/>
      <c r="P75" s="189" t="s">
        <v>230</v>
      </c>
      <c r="Q75" s="51" t="s">
        <v>156</v>
      </c>
      <c r="R75" s="16" t="s">
        <v>889</v>
      </c>
      <c r="S75" s="40"/>
      <c r="T75" s="40"/>
      <c r="U75" s="40"/>
      <c r="V75" s="40"/>
      <c r="W75" s="40"/>
      <c r="X75" s="40"/>
      <c r="Y75" s="40"/>
      <c r="Z75" s="40"/>
      <c r="AA75" s="42"/>
      <c r="AB75" s="190"/>
      <c r="AC75" s="50"/>
      <c r="AD75" s="11">
        <f t="shared" si="2"/>
        <v>0</v>
      </c>
      <c r="AE75" s="22"/>
      <c r="AF75" s="10">
        <f t="shared" si="3"/>
        <v>1</v>
      </c>
    </row>
    <row r="76" spans="1:32" s="7" customFormat="1" ht="11.5" x14ac:dyDescent="0.25">
      <c r="A76" s="12"/>
      <c r="B76" s="223" t="s">
        <v>758</v>
      </c>
      <c r="C76" s="149" t="s">
        <v>102</v>
      </c>
      <c r="D76" s="253"/>
      <c r="E76" s="31"/>
      <c r="F76" s="31"/>
      <c r="G76" s="5"/>
      <c r="H76" s="202" t="s">
        <v>247</v>
      </c>
      <c r="I76" s="5" t="s">
        <v>247</v>
      </c>
      <c r="J76" s="5" t="s">
        <v>247</v>
      </c>
      <c r="K76" s="178" t="s">
        <v>247</v>
      </c>
      <c r="L76" s="43" t="s">
        <v>31</v>
      </c>
      <c r="M76" s="40"/>
      <c r="N76" s="40"/>
      <c r="O76" s="40"/>
      <c r="P76" s="189" t="s">
        <v>231</v>
      </c>
      <c r="Q76" s="51" t="s">
        <v>157</v>
      </c>
      <c r="R76" s="16" t="s">
        <v>890</v>
      </c>
      <c r="S76" s="40"/>
      <c r="T76" s="40"/>
      <c r="U76" s="40"/>
      <c r="V76" s="40"/>
      <c r="W76" s="40"/>
      <c r="X76" s="40"/>
      <c r="Y76" s="40"/>
      <c r="Z76" s="40"/>
      <c r="AA76" s="42"/>
      <c r="AB76" s="190"/>
      <c r="AC76" s="49"/>
      <c r="AD76" s="11">
        <f t="shared" si="2"/>
        <v>0</v>
      </c>
      <c r="AE76" s="22"/>
      <c r="AF76" s="10">
        <f t="shared" si="3"/>
        <v>1</v>
      </c>
    </row>
    <row r="77" spans="1:32" s="7" customFormat="1" ht="11.5" x14ac:dyDescent="0.25">
      <c r="A77" s="12"/>
      <c r="B77" s="225"/>
      <c r="C77" s="31"/>
      <c r="D77" s="31"/>
      <c r="E77" s="31"/>
      <c r="F77" s="31"/>
      <c r="G77" s="5"/>
      <c r="H77" s="202"/>
      <c r="I77" s="5"/>
      <c r="J77" s="5"/>
      <c r="K77" s="178"/>
      <c r="L77" s="43"/>
      <c r="M77" s="40"/>
      <c r="N77" s="40"/>
      <c r="O77" s="40"/>
      <c r="P77" s="188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2"/>
      <c r="AB77" s="190"/>
      <c r="AC77" s="49"/>
      <c r="AD77" s="11">
        <f t="shared" si="2"/>
        <v>0</v>
      </c>
      <c r="AE77" s="22"/>
      <c r="AF77" s="10">
        <f t="shared" si="3"/>
        <v>0</v>
      </c>
    </row>
    <row r="78" spans="1:32" s="7" customFormat="1" ht="11.5" x14ac:dyDescent="0.25">
      <c r="A78" s="12"/>
      <c r="B78" s="223" t="s">
        <v>758</v>
      </c>
      <c r="C78" s="217" t="s">
        <v>697</v>
      </c>
      <c r="D78" s="253" t="s">
        <v>867</v>
      </c>
      <c r="E78" s="186" t="s">
        <v>313</v>
      </c>
      <c r="F78" s="31" t="s">
        <v>313</v>
      </c>
      <c r="G78" s="5" t="s">
        <v>247</v>
      </c>
      <c r="H78" s="202" t="s">
        <v>247</v>
      </c>
      <c r="I78" s="5" t="s">
        <v>247</v>
      </c>
      <c r="J78" s="5" t="s">
        <v>247</v>
      </c>
      <c r="K78" s="178" t="s">
        <v>247</v>
      </c>
      <c r="L78" s="43" t="s">
        <v>131</v>
      </c>
      <c r="M78" s="115" t="s">
        <v>834</v>
      </c>
      <c r="N78" s="40"/>
      <c r="O78" s="40"/>
      <c r="P78" s="189" t="s">
        <v>232</v>
      </c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2"/>
      <c r="AB78" s="191" t="s">
        <v>794</v>
      </c>
      <c r="AC78" s="49"/>
      <c r="AD78" s="11">
        <f t="shared" si="2"/>
        <v>1</v>
      </c>
      <c r="AE78" s="22" t="s">
        <v>893</v>
      </c>
      <c r="AF78" s="10">
        <f t="shared" si="3"/>
        <v>1</v>
      </c>
    </row>
    <row r="79" spans="1:32" s="7" customFormat="1" ht="11.5" x14ac:dyDescent="0.25">
      <c r="A79" s="12"/>
      <c r="B79" s="223" t="s">
        <v>758</v>
      </c>
      <c r="C79" s="217" t="s">
        <v>697</v>
      </c>
      <c r="D79" s="253" t="s">
        <v>867</v>
      </c>
      <c r="E79" s="186" t="s">
        <v>313</v>
      </c>
      <c r="F79" s="31" t="s">
        <v>313</v>
      </c>
      <c r="G79" s="5" t="s">
        <v>247</v>
      </c>
      <c r="H79" s="202" t="s">
        <v>247</v>
      </c>
      <c r="I79" s="5" t="s">
        <v>247</v>
      </c>
      <c r="J79" s="5" t="s">
        <v>247</v>
      </c>
      <c r="K79" s="178" t="s">
        <v>247</v>
      </c>
      <c r="L79" s="43" t="s">
        <v>30</v>
      </c>
      <c r="M79" s="115" t="s">
        <v>829</v>
      </c>
      <c r="N79" s="40"/>
      <c r="O79" s="40"/>
      <c r="P79" s="189" t="s">
        <v>233</v>
      </c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2"/>
      <c r="AB79" s="191" t="s">
        <v>794</v>
      </c>
      <c r="AC79" s="49"/>
      <c r="AD79" s="11">
        <f t="shared" si="2"/>
        <v>1</v>
      </c>
      <c r="AE79" s="22" t="s">
        <v>893</v>
      </c>
      <c r="AF79" s="10">
        <f t="shared" si="3"/>
        <v>1</v>
      </c>
    </row>
    <row r="80" spans="1:32" s="7" customFormat="1" ht="11.5" x14ac:dyDescent="0.25">
      <c r="A80" s="12"/>
      <c r="B80" s="223" t="s">
        <v>758</v>
      </c>
      <c r="C80" s="217" t="s">
        <v>697</v>
      </c>
      <c r="D80" s="253" t="s">
        <v>867</v>
      </c>
      <c r="E80" s="31" t="s">
        <v>313</v>
      </c>
      <c r="F80" s="31" t="s">
        <v>313</v>
      </c>
      <c r="G80" s="5" t="s">
        <v>247</v>
      </c>
      <c r="H80" s="202" t="s">
        <v>247</v>
      </c>
      <c r="I80" s="5" t="s">
        <v>247</v>
      </c>
      <c r="J80" s="5" t="s">
        <v>247</v>
      </c>
      <c r="K80" s="178" t="s">
        <v>247</v>
      </c>
      <c r="L80" s="43" t="s">
        <v>21</v>
      </c>
      <c r="M80" s="115" t="s">
        <v>832</v>
      </c>
      <c r="N80" s="40"/>
      <c r="O80" s="40"/>
      <c r="P80" s="189" t="s">
        <v>234</v>
      </c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2"/>
      <c r="AB80" s="191" t="s">
        <v>794</v>
      </c>
      <c r="AC80" s="49"/>
      <c r="AD80" s="11">
        <f t="shared" si="2"/>
        <v>1</v>
      </c>
      <c r="AE80" s="22" t="s">
        <v>893</v>
      </c>
      <c r="AF80" s="10">
        <f t="shared" si="3"/>
        <v>1</v>
      </c>
    </row>
    <row r="81" spans="1:32" s="7" customFormat="1" ht="11.5" x14ac:dyDescent="0.25">
      <c r="A81" s="12"/>
      <c r="B81" s="223" t="s">
        <v>758</v>
      </c>
      <c r="C81" s="217" t="s">
        <v>697</v>
      </c>
      <c r="D81" s="253" t="s">
        <v>867</v>
      </c>
      <c r="E81" s="31" t="s">
        <v>313</v>
      </c>
      <c r="F81" s="31" t="s">
        <v>313</v>
      </c>
      <c r="G81" s="5" t="s">
        <v>247</v>
      </c>
      <c r="H81" s="202" t="s">
        <v>247</v>
      </c>
      <c r="I81" s="5" t="s">
        <v>247</v>
      </c>
      <c r="J81" s="5" t="s">
        <v>247</v>
      </c>
      <c r="K81" s="178" t="s">
        <v>247</v>
      </c>
      <c r="L81" s="43" t="s">
        <v>29</v>
      </c>
      <c r="M81" s="115" t="s">
        <v>835</v>
      </c>
      <c r="N81" s="40"/>
      <c r="O81" s="40"/>
      <c r="P81" s="189" t="s">
        <v>235</v>
      </c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2"/>
      <c r="AB81" s="191" t="s">
        <v>794</v>
      </c>
      <c r="AC81" s="49"/>
      <c r="AD81" s="11">
        <f t="shared" si="2"/>
        <v>1</v>
      </c>
      <c r="AE81" s="22" t="s">
        <v>934</v>
      </c>
      <c r="AF81" s="10">
        <f t="shared" si="3"/>
        <v>1</v>
      </c>
    </row>
    <row r="82" spans="1:32" s="7" customFormat="1" ht="11.5" x14ac:dyDescent="0.25">
      <c r="A82" s="12"/>
      <c r="B82" s="223" t="s">
        <v>758</v>
      </c>
      <c r="C82" s="217" t="s">
        <v>697</v>
      </c>
      <c r="D82" s="31"/>
      <c r="E82" s="31"/>
      <c r="F82" s="31"/>
      <c r="G82" s="5"/>
      <c r="H82" s="202"/>
      <c r="I82" s="263" t="s">
        <v>247</v>
      </c>
      <c r="J82" s="5" t="s">
        <v>247</v>
      </c>
      <c r="K82" s="178" t="s">
        <v>247</v>
      </c>
      <c r="L82" s="43" t="s">
        <v>132</v>
      </c>
      <c r="M82" s="115" t="s">
        <v>839</v>
      </c>
      <c r="N82" s="264" t="s">
        <v>486</v>
      </c>
      <c r="O82" s="264" t="s">
        <v>558</v>
      </c>
      <c r="P82" s="189" t="s">
        <v>236</v>
      </c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2"/>
      <c r="AB82" s="190"/>
      <c r="AC82" s="49"/>
      <c r="AD82" s="11">
        <f t="shared" si="2"/>
        <v>0</v>
      </c>
      <c r="AE82" s="22"/>
      <c r="AF82" s="10">
        <f t="shared" si="3"/>
        <v>1</v>
      </c>
    </row>
    <row r="83" spans="1:32" s="7" customFormat="1" ht="11.5" x14ac:dyDescent="0.25">
      <c r="A83" s="12"/>
      <c r="B83" s="223" t="s">
        <v>758</v>
      </c>
      <c r="C83" s="217" t="s">
        <v>697</v>
      </c>
      <c r="D83" s="31"/>
      <c r="E83" s="31"/>
      <c r="F83" s="31"/>
      <c r="G83" s="5"/>
      <c r="H83" s="202"/>
      <c r="I83" s="263" t="s">
        <v>247</v>
      </c>
      <c r="J83" s="5" t="s">
        <v>247</v>
      </c>
      <c r="K83" s="178" t="s">
        <v>247</v>
      </c>
      <c r="L83" s="43" t="s">
        <v>133</v>
      </c>
      <c r="M83" s="115" t="s">
        <v>841</v>
      </c>
      <c r="N83" s="264" t="s">
        <v>487</v>
      </c>
      <c r="O83" s="264" t="s">
        <v>559</v>
      </c>
      <c r="P83" s="189" t="s">
        <v>237</v>
      </c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2"/>
      <c r="AB83" s="190"/>
      <c r="AC83" s="49"/>
      <c r="AD83" s="11">
        <f t="shared" si="2"/>
        <v>0</v>
      </c>
      <c r="AE83" s="22"/>
      <c r="AF83" s="10">
        <f t="shared" si="3"/>
        <v>1</v>
      </c>
    </row>
    <row r="84" spans="1:32" s="7" customFormat="1" ht="11.5" x14ac:dyDescent="0.25">
      <c r="A84" s="12"/>
      <c r="B84" s="223" t="s">
        <v>758</v>
      </c>
      <c r="C84" s="217" t="s">
        <v>697</v>
      </c>
      <c r="D84" s="31"/>
      <c r="E84" s="31"/>
      <c r="F84" s="31"/>
      <c r="G84" s="5"/>
      <c r="H84" s="202"/>
      <c r="I84" s="263" t="s">
        <v>247</v>
      </c>
      <c r="J84" s="5" t="s">
        <v>247</v>
      </c>
      <c r="K84" s="178" t="s">
        <v>247</v>
      </c>
      <c r="L84" s="43" t="s">
        <v>139</v>
      </c>
      <c r="M84" s="115" t="s">
        <v>837</v>
      </c>
      <c r="N84" s="264" t="s">
        <v>488</v>
      </c>
      <c r="O84" s="264" t="s">
        <v>502</v>
      </c>
      <c r="P84" s="189" t="s">
        <v>238</v>
      </c>
      <c r="Q84" s="265" t="s">
        <v>166</v>
      </c>
      <c r="R84" s="40"/>
      <c r="S84" s="40"/>
      <c r="T84" s="40"/>
      <c r="U84" s="40"/>
      <c r="V84" s="40"/>
      <c r="W84" s="40"/>
      <c r="X84" s="40"/>
      <c r="Y84" s="40"/>
      <c r="Z84" s="40"/>
      <c r="AA84" s="42"/>
      <c r="AB84" s="190"/>
      <c r="AC84" s="49"/>
      <c r="AD84" s="11">
        <f t="shared" si="2"/>
        <v>0</v>
      </c>
      <c r="AE84" s="22"/>
      <c r="AF84" s="10">
        <f t="shared" si="3"/>
        <v>1</v>
      </c>
    </row>
    <row r="85" spans="1:32" s="7" customFormat="1" ht="11.5" x14ac:dyDescent="0.25">
      <c r="A85" s="12"/>
      <c r="B85" s="223" t="s">
        <v>758</v>
      </c>
      <c r="C85" s="217" t="s">
        <v>697</v>
      </c>
      <c r="D85" s="31"/>
      <c r="E85" s="31"/>
      <c r="F85" s="31"/>
      <c r="G85" s="5"/>
      <c r="H85" s="202"/>
      <c r="I85" s="263" t="s">
        <v>247</v>
      </c>
      <c r="J85" s="5" t="s">
        <v>247</v>
      </c>
      <c r="K85" s="178" t="s">
        <v>247</v>
      </c>
      <c r="L85" s="43" t="s">
        <v>134</v>
      </c>
      <c r="M85" s="264" t="s">
        <v>607</v>
      </c>
      <c r="N85" s="40"/>
      <c r="O85" s="264" t="s">
        <v>596</v>
      </c>
      <c r="P85" s="189" t="s">
        <v>239</v>
      </c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2"/>
      <c r="AB85" s="190"/>
      <c r="AC85" s="49"/>
      <c r="AD85" s="11">
        <f t="shared" si="2"/>
        <v>0</v>
      </c>
      <c r="AE85" s="22"/>
      <c r="AF85" s="10">
        <f t="shared" si="3"/>
        <v>1</v>
      </c>
    </row>
    <row r="86" spans="1:32" s="7" customFormat="1" ht="11.5" x14ac:dyDescent="0.25">
      <c r="A86" s="12"/>
      <c r="B86" s="223" t="s">
        <v>758</v>
      </c>
      <c r="C86" s="217" t="s">
        <v>697</v>
      </c>
      <c r="D86" s="31"/>
      <c r="E86" s="31"/>
      <c r="F86" s="31"/>
      <c r="G86" s="5"/>
      <c r="H86" s="202"/>
      <c r="I86" s="263" t="s">
        <v>247</v>
      </c>
      <c r="J86" s="5" t="s">
        <v>247</v>
      </c>
      <c r="K86" s="178" t="s">
        <v>247</v>
      </c>
      <c r="L86" s="43" t="s">
        <v>1</v>
      </c>
      <c r="M86" s="264" t="s">
        <v>608</v>
      </c>
      <c r="N86" s="40"/>
      <c r="O86" s="264" t="s">
        <v>597</v>
      </c>
      <c r="P86" s="189" t="s">
        <v>240</v>
      </c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2"/>
      <c r="AB86" s="190"/>
      <c r="AC86" s="49"/>
      <c r="AD86" s="11">
        <f t="shared" si="2"/>
        <v>0</v>
      </c>
      <c r="AE86" s="22"/>
      <c r="AF86" s="10">
        <f t="shared" si="3"/>
        <v>1</v>
      </c>
    </row>
    <row r="87" spans="1:32" s="7" customFormat="1" ht="11.5" x14ac:dyDescent="0.25">
      <c r="A87" s="12"/>
      <c r="B87" s="223" t="s">
        <v>758</v>
      </c>
      <c r="C87" s="217" t="s">
        <v>697</v>
      </c>
      <c r="D87" s="31"/>
      <c r="E87" s="31"/>
      <c r="F87" s="31"/>
      <c r="G87" s="5"/>
      <c r="H87" s="202"/>
      <c r="I87" s="263" t="s">
        <v>247</v>
      </c>
      <c r="J87" s="5" t="s">
        <v>247</v>
      </c>
      <c r="K87" s="178" t="s">
        <v>247</v>
      </c>
      <c r="L87" s="43" t="s">
        <v>8</v>
      </c>
      <c r="M87" s="264" t="s">
        <v>600</v>
      </c>
      <c r="N87" s="40"/>
      <c r="O87" s="264" t="s">
        <v>560</v>
      </c>
      <c r="P87" s="189" t="s">
        <v>241</v>
      </c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2"/>
      <c r="AB87" s="190"/>
      <c r="AC87" s="49"/>
      <c r="AD87" s="11">
        <f t="shared" si="2"/>
        <v>0</v>
      </c>
      <c r="AE87" s="22"/>
      <c r="AF87" s="10">
        <f t="shared" si="3"/>
        <v>1</v>
      </c>
    </row>
    <row r="88" spans="1:32" s="7" customFormat="1" ht="11.5" x14ac:dyDescent="0.25">
      <c r="A88" s="12"/>
      <c r="B88" s="223" t="s">
        <v>758</v>
      </c>
      <c r="C88" s="217" t="s">
        <v>697</v>
      </c>
      <c r="D88" s="31"/>
      <c r="E88" s="31"/>
      <c r="F88" s="31"/>
      <c r="G88" s="5"/>
      <c r="H88" s="202"/>
      <c r="I88" s="263" t="s">
        <v>247</v>
      </c>
      <c r="J88" s="5" t="s">
        <v>247</v>
      </c>
      <c r="K88" s="178" t="s">
        <v>247</v>
      </c>
      <c r="L88" s="43" t="s">
        <v>17</v>
      </c>
      <c r="M88" s="264" t="s">
        <v>601</v>
      </c>
      <c r="N88" s="185" t="s">
        <v>727</v>
      </c>
      <c r="O88" s="264" t="s">
        <v>561</v>
      </c>
      <c r="P88" s="189" t="s">
        <v>242</v>
      </c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2"/>
      <c r="AB88" s="190"/>
      <c r="AC88" s="49"/>
      <c r="AD88" s="11">
        <f t="shared" si="2"/>
        <v>0</v>
      </c>
      <c r="AE88" s="22"/>
      <c r="AF88" s="10">
        <f t="shared" si="3"/>
        <v>1</v>
      </c>
    </row>
    <row r="89" spans="1:32" s="7" customFormat="1" ht="11.5" x14ac:dyDescent="0.25">
      <c r="A89" s="12"/>
      <c r="B89" s="223" t="s">
        <v>758</v>
      </c>
      <c r="C89" s="217" t="s">
        <v>697</v>
      </c>
      <c r="D89" s="31"/>
      <c r="E89" s="31"/>
      <c r="F89" s="31"/>
      <c r="G89" s="5"/>
      <c r="H89" s="202"/>
      <c r="I89" s="263" t="s">
        <v>247</v>
      </c>
      <c r="J89" s="5" t="s">
        <v>247</v>
      </c>
      <c r="K89" s="178" t="s">
        <v>247</v>
      </c>
      <c r="L89" s="43" t="s">
        <v>18</v>
      </c>
      <c r="M89" s="264" t="s">
        <v>609</v>
      </c>
      <c r="N89" s="185" t="s">
        <v>726</v>
      </c>
      <c r="O89" s="264" t="s">
        <v>503</v>
      </c>
      <c r="P89" s="189" t="s">
        <v>243</v>
      </c>
      <c r="Q89" s="265" t="s">
        <v>168</v>
      </c>
      <c r="R89" s="40"/>
      <c r="S89" s="40"/>
      <c r="T89" s="40"/>
      <c r="U89" s="40"/>
      <c r="V89" s="40"/>
      <c r="W89" s="40"/>
      <c r="X89" s="40"/>
      <c r="Y89" s="40"/>
      <c r="Z89" s="40"/>
      <c r="AA89" s="42"/>
      <c r="AB89" s="190"/>
      <c r="AC89" s="49"/>
      <c r="AD89" s="11">
        <f t="shared" si="2"/>
        <v>0</v>
      </c>
      <c r="AE89" s="22"/>
      <c r="AF89" s="10">
        <f t="shared" si="3"/>
        <v>1</v>
      </c>
    </row>
    <row r="90" spans="1:32" s="7" customFormat="1" ht="11.5" x14ac:dyDescent="0.25">
      <c r="A90" s="12"/>
      <c r="B90" s="223" t="s">
        <v>758</v>
      </c>
      <c r="C90" s="217" t="s">
        <v>697</v>
      </c>
      <c r="D90" s="31"/>
      <c r="E90" s="31"/>
      <c r="F90" s="31"/>
      <c r="G90" s="5"/>
      <c r="H90" s="202"/>
      <c r="I90" s="263"/>
      <c r="J90" s="5"/>
      <c r="K90" s="178" t="s">
        <v>247</v>
      </c>
      <c r="L90" s="270" t="s">
        <v>0</v>
      </c>
      <c r="M90" s="6"/>
      <c r="N90" s="40"/>
      <c r="O90" s="40"/>
      <c r="P90" s="189" t="s">
        <v>244</v>
      </c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2"/>
      <c r="AB90" s="190"/>
      <c r="AC90" s="49"/>
      <c r="AD90" s="11">
        <f t="shared" si="2"/>
        <v>0</v>
      </c>
      <c r="AE90" s="22"/>
      <c r="AF90" s="10">
        <f t="shared" si="3"/>
        <v>0</v>
      </c>
    </row>
    <row r="91" spans="1:32" s="7" customFormat="1" ht="11.5" x14ac:dyDescent="0.25">
      <c r="A91" s="12"/>
      <c r="B91" s="223" t="s">
        <v>758</v>
      </c>
      <c r="C91" s="217" t="s">
        <v>697</v>
      </c>
      <c r="D91" s="31"/>
      <c r="E91" s="31"/>
      <c r="F91" s="31"/>
      <c r="G91" s="5"/>
      <c r="H91" s="202"/>
      <c r="I91" s="263"/>
      <c r="J91" s="5"/>
      <c r="K91" s="178" t="s">
        <v>247</v>
      </c>
      <c r="L91" s="270" t="s">
        <v>7</v>
      </c>
      <c r="M91" s="40"/>
      <c r="N91" s="40"/>
      <c r="O91" s="40"/>
      <c r="P91" s="189" t="s">
        <v>245</v>
      </c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2"/>
      <c r="AB91" s="190"/>
      <c r="AC91" s="49"/>
      <c r="AD91" s="11">
        <f t="shared" si="2"/>
        <v>0</v>
      </c>
      <c r="AE91" s="22"/>
      <c r="AF91" s="10">
        <f t="shared" si="3"/>
        <v>0</v>
      </c>
    </row>
    <row r="92" spans="1:32" s="7" customFormat="1" ht="11.5" x14ac:dyDescent="0.25">
      <c r="A92" s="12"/>
      <c r="B92" s="223" t="s">
        <v>758</v>
      </c>
      <c r="C92" s="217" t="s">
        <v>697</v>
      </c>
      <c r="D92" s="30"/>
      <c r="E92" s="30"/>
      <c r="F92" s="30"/>
      <c r="G92" s="174"/>
      <c r="H92" s="202"/>
      <c r="I92" s="5"/>
      <c r="J92" s="5"/>
      <c r="K92" s="178" t="s">
        <v>247</v>
      </c>
      <c r="L92" s="43" t="s">
        <v>25</v>
      </c>
      <c r="M92" s="40"/>
      <c r="N92" s="40"/>
      <c r="O92" s="40"/>
      <c r="P92" s="189" t="s">
        <v>717</v>
      </c>
      <c r="Q92" s="40"/>
      <c r="R92" s="40"/>
      <c r="S92" s="40"/>
      <c r="T92" s="40"/>
      <c r="U92" s="40"/>
      <c r="V92" s="40"/>
      <c r="W92" s="40"/>
      <c r="X92" s="65"/>
      <c r="Y92" s="65"/>
      <c r="Z92" s="65"/>
      <c r="AA92" s="42"/>
      <c r="AB92" s="247"/>
      <c r="AC92" s="94"/>
      <c r="AD92" s="11">
        <f t="shared" si="2"/>
        <v>0</v>
      </c>
      <c r="AE92" s="22"/>
      <c r="AF92" s="10">
        <f t="shared" si="3"/>
        <v>0</v>
      </c>
    </row>
    <row r="93" spans="1:32" s="7" customFormat="1" ht="11.5" x14ac:dyDescent="0.25">
      <c r="A93" s="12"/>
      <c r="B93" s="225"/>
      <c r="C93" s="31"/>
      <c r="D93" s="31"/>
      <c r="E93" s="31"/>
      <c r="F93" s="31"/>
      <c r="G93" s="5"/>
      <c r="H93" s="202"/>
      <c r="I93" s="5"/>
      <c r="J93" s="5"/>
      <c r="K93" s="178"/>
      <c r="L93" s="93"/>
      <c r="M93" s="40"/>
      <c r="N93" s="40"/>
      <c r="O93" s="40"/>
      <c r="P93" s="188"/>
      <c r="Q93" s="40"/>
      <c r="R93" s="48"/>
      <c r="S93" s="40"/>
      <c r="T93" s="40"/>
      <c r="U93" s="40"/>
      <c r="V93" s="40"/>
      <c r="W93" s="40"/>
      <c r="X93" s="65"/>
      <c r="Y93" s="65"/>
      <c r="Z93" s="65"/>
      <c r="AA93" s="42"/>
      <c r="AB93" s="192"/>
      <c r="AC93" s="94"/>
      <c r="AD93" s="11">
        <f t="shared" si="2"/>
        <v>0</v>
      </c>
      <c r="AE93" s="22"/>
      <c r="AF93" s="10">
        <f t="shared" si="3"/>
        <v>0</v>
      </c>
    </row>
    <row r="94" spans="1:32" s="7" customFormat="1" ht="11.5" x14ac:dyDescent="0.25">
      <c r="A94" s="12"/>
      <c r="B94" s="226" t="s">
        <v>312</v>
      </c>
      <c r="C94" s="218" t="s">
        <v>775</v>
      </c>
      <c r="D94" s="252" t="s">
        <v>868</v>
      </c>
      <c r="E94" s="187" t="s">
        <v>334</v>
      </c>
      <c r="F94" s="187" t="s">
        <v>334</v>
      </c>
      <c r="G94" s="174" t="s">
        <v>247</v>
      </c>
      <c r="H94" s="202" t="s">
        <v>247</v>
      </c>
      <c r="I94" s="5" t="s">
        <v>247</v>
      </c>
      <c r="J94" s="5" t="s">
        <v>247</v>
      </c>
      <c r="K94" s="178" t="s">
        <v>247</v>
      </c>
      <c r="L94" s="43" t="s">
        <v>76</v>
      </c>
      <c r="M94" s="39" t="s">
        <v>662</v>
      </c>
      <c r="N94" s="95" t="s">
        <v>496</v>
      </c>
      <c r="O94" s="41"/>
      <c r="P94" s="41"/>
      <c r="Q94" s="40"/>
      <c r="R94" s="40"/>
      <c r="S94" s="40"/>
      <c r="T94" s="40"/>
      <c r="U94" s="40"/>
      <c r="V94" s="40"/>
      <c r="W94" s="40"/>
      <c r="X94" s="44"/>
      <c r="Y94" s="44"/>
      <c r="Z94" s="44"/>
      <c r="AA94" s="42"/>
      <c r="AB94" s="190"/>
      <c r="AC94" s="45"/>
      <c r="AD94" s="11">
        <f t="shared" si="2"/>
        <v>1</v>
      </c>
      <c r="AE94" s="22" t="s">
        <v>893</v>
      </c>
      <c r="AF94" s="10">
        <f t="shared" si="3"/>
        <v>1</v>
      </c>
    </row>
    <row r="95" spans="1:32" s="7" customFormat="1" ht="11.5" x14ac:dyDescent="0.25">
      <c r="A95" s="12"/>
      <c r="B95" s="226" t="s">
        <v>312</v>
      </c>
      <c r="C95" s="218" t="s">
        <v>775</v>
      </c>
      <c r="D95" s="252" t="s">
        <v>868</v>
      </c>
      <c r="E95" s="187" t="s">
        <v>334</v>
      </c>
      <c r="F95" s="187" t="s">
        <v>334</v>
      </c>
      <c r="G95" s="174" t="s">
        <v>247</v>
      </c>
      <c r="H95" s="202" t="s">
        <v>247</v>
      </c>
      <c r="I95" s="5" t="s">
        <v>247</v>
      </c>
      <c r="J95" s="5" t="s">
        <v>247</v>
      </c>
      <c r="K95" s="178" t="s">
        <v>247</v>
      </c>
      <c r="L95" s="43" t="s">
        <v>71</v>
      </c>
      <c r="M95" s="39" t="s">
        <v>663</v>
      </c>
      <c r="N95" s="95" t="s">
        <v>497</v>
      </c>
      <c r="O95" s="40"/>
      <c r="P95" s="40"/>
      <c r="Q95" s="40"/>
      <c r="R95" s="107" t="s">
        <v>184</v>
      </c>
      <c r="S95" s="40"/>
      <c r="T95" s="40"/>
      <c r="U95" s="40"/>
      <c r="V95" s="40"/>
      <c r="W95" s="40"/>
      <c r="X95" s="44"/>
      <c r="Y95" s="44"/>
      <c r="Z95" s="44"/>
      <c r="AA95" s="42"/>
      <c r="AB95" s="190"/>
      <c r="AC95" s="45"/>
      <c r="AD95" s="11">
        <f t="shared" si="2"/>
        <v>1</v>
      </c>
      <c r="AE95" s="22" t="s">
        <v>893</v>
      </c>
      <c r="AF95" s="10">
        <f t="shared" si="3"/>
        <v>1</v>
      </c>
    </row>
    <row r="96" spans="1:32" s="7" customFormat="1" ht="11.5" x14ac:dyDescent="0.25">
      <c r="A96" s="12"/>
      <c r="B96" s="226" t="s">
        <v>312</v>
      </c>
      <c r="C96" s="218" t="s">
        <v>775</v>
      </c>
      <c r="D96" s="252" t="s">
        <v>868</v>
      </c>
      <c r="E96" s="187" t="s">
        <v>334</v>
      </c>
      <c r="F96" s="187" t="s">
        <v>334</v>
      </c>
      <c r="G96" s="174" t="s">
        <v>247</v>
      </c>
      <c r="H96" s="202" t="s">
        <v>247</v>
      </c>
      <c r="I96" s="5" t="s">
        <v>247</v>
      </c>
      <c r="J96" s="5" t="s">
        <v>247</v>
      </c>
      <c r="K96" s="178" t="s">
        <v>247</v>
      </c>
      <c r="L96" s="43" t="s">
        <v>73</v>
      </c>
      <c r="M96" s="39" t="s">
        <v>664</v>
      </c>
      <c r="N96" s="95" t="s">
        <v>480</v>
      </c>
      <c r="O96" s="40"/>
      <c r="P96" s="40"/>
      <c r="Q96" s="40"/>
      <c r="R96" s="107" t="s">
        <v>185</v>
      </c>
      <c r="S96" s="40"/>
      <c r="T96" s="40"/>
      <c r="U96" s="40"/>
      <c r="V96" s="40"/>
      <c r="W96" s="40"/>
      <c r="X96" s="44"/>
      <c r="Y96" s="44"/>
      <c r="Z96" s="44"/>
      <c r="AA96" s="42"/>
      <c r="AB96" s="190"/>
      <c r="AC96" s="45"/>
      <c r="AD96" s="11">
        <f t="shared" si="2"/>
        <v>1</v>
      </c>
      <c r="AE96" s="22" t="s">
        <v>934</v>
      </c>
      <c r="AF96" s="10">
        <f t="shared" si="3"/>
        <v>1</v>
      </c>
    </row>
    <row r="97" spans="1:32" s="7" customFormat="1" ht="11.5" x14ac:dyDescent="0.25">
      <c r="A97" s="12"/>
      <c r="B97" s="226" t="s">
        <v>312</v>
      </c>
      <c r="C97" s="218" t="s">
        <v>775</v>
      </c>
      <c r="D97" s="252" t="s">
        <v>868</v>
      </c>
      <c r="E97" s="187" t="s">
        <v>334</v>
      </c>
      <c r="F97" s="187" t="s">
        <v>334</v>
      </c>
      <c r="G97" s="174" t="s">
        <v>247</v>
      </c>
      <c r="H97" s="202" t="s">
        <v>247</v>
      </c>
      <c r="I97" s="5" t="s">
        <v>247</v>
      </c>
      <c r="J97" s="5" t="s">
        <v>247</v>
      </c>
      <c r="K97" s="178" t="s">
        <v>247</v>
      </c>
      <c r="L97" s="43" t="s">
        <v>70</v>
      </c>
      <c r="M97" s="39" t="s">
        <v>665</v>
      </c>
      <c r="N97" s="95" t="s">
        <v>481</v>
      </c>
      <c r="O97" s="40"/>
      <c r="P97" s="40"/>
      <c r="Q97" s="40"/>
      <c r="R97" s="107" t="s">
        <v>186</v>
      </c>
      <c r="S97" s="40"/>
      <c r="T97" s="40"/>
      <c r="U97" s="40"/>
      <c r="V97" s="40"/>
      <c r="W97" s="40"/>
      <c r="X97" s="44"/>
      <c r="Y97" s="44"/>
      <c r="Z97" s="44"/>
      <c r="AA97" s="42"/>
      <c r="AB97" s="190"/>
      <c r="AC97" s="45"/>
      <c r="AD97" s="11">
        <f t="shared" si="2"/>
        <v>1</v>
      </c>
      <c r="AE97" s="22" t="s">
        <v>934</v>
      </c>
      <c r="AF97" s="10">
        <f t="shared" si="3"/>
        <v>1</v>
      </c>
    </row>
    <row r="98" spans="1:32" s="7" customFormat="1" ht="12" x14ac:dyDescent="0.25">
      <c r="A98" s="12"/>
      <c r="B98" s="226" t="s">
        <v>312</v>
      </c>
      <c r="C98" s="218" t="s">
        <v>775</v>
      </c>
      <c r="D98" s="252" t="s">
        <v>868</v>
      </c>
      <c r="E98" s="187" t="s">
        <v>334</v>
      </c>
      <c r="F98" s="187" t="s">
        <v>334</v>
      </c>
      <c r="G98" s="5" t="s">
        <v>247</v>
      </c>
      <c r="H98" s="202" t="s">
        <v>247</v>
      </c>
      <c r="I98" s="5" t="s">
        <v>247</v>
      </c>
      <c r="J98" s="5" t="s">
        <v>247</v>
      </c>
      <c r="K98" s="178" t="s">
        <v>247</v>
      </c>
      <c r="L98" s="43" t="s">
        <v>85</v>
      </c>
      <c r="M98" s="39" t="s">
        <v>666</v>
      </c>
      <c r="N98" s="95" t="s">
        <v>482</v>
      </c>
      <c r="O98" s="40"/>
      <c r="P98" s="40"/>
      <c r="Q98" s="40"/>
      <c r="R98" s="107" t="s">
        <v>187</v>
      </c>
      <c r="S98" s="40"/>
      <c r="T98" s="40"/>
      <c r="U98" s="40"/>
      <c r="V98" s="40"/>
      <c r="W98" s="40"/>
      <c r="X98" s="46"/>
      <c r="Y98" s="46"/>
      <c r="Z98" s="46"/>
      <c r="AA98" s="42"/>
      <c r="AB98" s="190"/>
      <c r="AC98" s="45"/>
      <c r="AD98" s="11">
        <f t="shared" si="2"/>
        <v>1</v>
      </c>
      <c r="AE98" s="22" t="s">
        <v>893</v>
      </c>
      <c r="AF98" s="10">
        <f t="shared" si="3"/>
        <v>1</v>
      </c>
    </row>
    <row r="99" spans="1:32" s="7" customFormat="1" ht="12" x14ac:dyDescent="0.25">
      <c r="A99" s="12"/>
      <c r="B99" s="226" t="s">
        <v>312</v>
      </c>
      <c r="C99" s="218" t="s">
        <v>775</v>
      </c>
      <c r="D99" s="252" t="s">
        <v>868</v>
      </c>
      <c r="E99" s="187" t="s">
        <v>334</v>
      </c>
      <c r="F99" s="187" t="s">
        <v>334</v>
      </c>
      <c r="G99" s="174" t="s">
        <v>247</v>
      </c>
      <c r="H99" s="202" t="s">
        <v>247</v>
      </c>
      <c r="I99" s="5" t="s">
        <v>247</v>
      </c>
      <c r="J99" s="5" t="s">
        <v>247</v>
      </c>
      <c r="K99" s="178" t="s">
        <v>247</v>
      </c>
      <c r="L99" s="43" t="s">
        <v>84</v>
      </c>
      <c r="M99" s="39" t="s">
        <v>667</v>
      </c>
      <c r="N99" s="95" t="s">
        <v>498</v>
      </c>
      <c r="O99" s="40"/>
      <c r="P99" s="40"/>
      <c r="Q99" s="40"/>
      <c r="R99" s="40"/>
      <c r="S99" s="40"/>
      <c r="T99" s="40"/>
      <c r="U99" s="40"/>
      <c r="V99" s="40"/>
      <c r="W99" s="40"/>
      <c r="X99" s="46"/>
      <c r="Y99" s="46"/>
      <c r="Z99" s="46"/>
      <c r="AA99" s="42"/>
      <c r="AB99" s="190"/>
      <c r="AC99" s="45"/>
      <c r="AD99" s="11">
        <f t="shared" si="2"/>
        <v>1</v>
      </c>
      <c r="AE99" s="22" t="s">
        <v>893</v>
      </c>
      <c r="AF99" s="10">
        <f t="shared" si="3"/>
        <v>1</v>
      </c>
    </row>
    <row r="100" spans="1:32" s="7" customFormat="1" ht="12" x14ac:dyDescent="0.25">
      <c r="A100" s="12"/>
      <c r="B100" s="226" t="s">
        <v>312</v>
      </c>
      <c r="C100" s="218" t="s">
        <v>775</v>
      </c>
      <c r="D100" s="252" t="s">
        <v>868</v>
      </c>
      <c r="E100" s="187" t="s">
        <v>334</v>
      </c>
      <c r="F100" s="187" t="s">
        <v>334</v>
      </c>
      <c r="G100" s="174" t="s">
        <v>247</v>
      </c>
      <c r="H100" s="202" t="s">
        <v>247</v>
      </c>
      <c r="I100" s="5" t="s">
        <v>247</v>
      </c>
      <c r="J100" s="5" t="s">
        <v>247</v>
      </c>
      <c r="K100" s="178" t="s">
        <v>247</v>
      </c>
      <c r="L100" s="43" t="s">
        <v>83</v>
      </c>
      <c r="M100" s="39" t="s">
        <v>668</v>
      </c>
      <c r="N100" s="95" t="s">
        <v>499</v>
      </c>
      <c r="O100" s="40"/>
      <c r="P100" s="40"/>
      <c r="Q100" s="40"/>
      <c r="R100" s="107" t="s">
        <v>179</v>
      </c>
      <c r="S100" s="40"/>
      <c r="T100" s="40"/>
      <c r="U100" s="40"/>
      <c r="V100" s="44"/>
      <c r="W100" s="40"/>
      <c r="X100" s="46"/>
      <c r="Y100" s="46"/>
      <c r="Z100" s="46"/>
      <c r="AA100" s="42"/>
      <c r="AB100" s="190"/>
      <c r="AC100" s="45"/>
      <c r="AD100" s="11">
        <f t="shared" si="2"/>
        <v>1</v>
      </c>
      <c r="AE100" s="22" t="s">
        <v>893</v>
      </c>
      <c r="AF100" s="10">
        <f t="shared" si="3"/>
        <v>1</v>
      </c>
    </row>
    <row r="101" spans="1:32" s="7" customFormat="1" ht="11.5" x14ac:dyDescent="0.25">
      <c r="A101" s="12"/>
      <c r="B101" s="226" t="s">
        <v>312</v>
      </c>
      <c r="C101" s="218" t="s">
        <v>775</v>
      </c>
      <c r="D101" s="252" t="s">
        <v>868</v>
      </c>
      <c r="E101" s="187" t="s">
        <v>334</v>
      </c>
      <c r="F101" s="187" t="s">
        <v>334</v>
      </c>
      <c r="G101" s="174" t="s">
        <v>247</v>
      </c>
      <c r="H101" s="202" t="s">
        <v>247</v>
      </c>
      <c r="I101" s="5" t="s">
        <v>247</v>
      </c>
      <c r="J101" s="5" t="s">
        <v>247</v>
      </c>
      <c r="K101" s="178" t="s">
        <v>247</v>
      </c>
      <c r="L101" s="43" t="s">
        <v>120</v>
      </c>
      <c r="M101" s="39" t="s">
        <v>669</v>
      </c>
      <c r="N101" s="95" t="s">
        <v>500</v>
      </c>
      <c r="O101" s="40"/>
      <c r="P101" s="40"/>
      <c r="Q101" s="40"/>
      <c r="R101" s="107" t="s">
        <v>180</v>
      </c>
      <c r="S101" s="40"/>
      <c r="T101" s="40"/>
      <c r="U101" s="40"/>
      <c r="V101" s="44"/>
      <c r="W101" s="40"/>
      <c r="X101" s="44"/>
      <c r="Y101" s="44"/>
      <c r="Z101" s="44"/>
      <c r="AA101" s="42"/>
      <c r="AB101" s="190"/>
      <c r="AC101" s="45"/>
      <c r="AD101" s="11">
        <f t="shared" si="2"/>
        <v>1</v>
      </c>
      <c r="AE101" s="22" t="s">
        <v>893</v>
      </c>
      <c r="AF101" s="10">
        <f t="shared" si="3"/>
        <v>1</v>
      </c>
    </row>
    <row r="102" spans="1:32" s="7" customFormat="1" ht="11.5" x14ac:dyDescent="0.25">
      <c r="A102" s="12"/>
      <c r="B102" s="226" t="s">
        <v>312</v>
      </c>
      <c r="C102" s="218" t="s">
        <v>775</v>
      </c>
      <c r="D102" s="252" t="s">
        <v>868</v>
      </c>
      <c r="E102" s="187" t="s">
        <v>334</v>
      </c>
      <c r="F102" s="187" t="s">
        <v>334</v>
      </c>
      <c r="G102" s="174" t="s">
        <v>247</v>
      </c>
      <c r="H102" s="202" t="s">
        <v>247</v>
      </c>
      <c r="I102" s="5" t="s">
        <v>247</v>
      </c>
      <c r="J102" s="5" t="s">
        <v>247</v>
      </c>
      <c r="K102" s="178" t="s">
        <v>247</v>
      </c>
      <c r="L102" s="43" t="s">
        <v>121</v>
      </c>
      <c r="M102" s="39" t="s">
        <v>670</v>
      </c>
      <c r="N102" s="95" t="s">
        <v>501</v>
      </c>
      <c r="O102" s="40"/>
      <c r="P102" s="40"/>
      <c r="Q102" s="40"/>
      <c r="R102" s="107" t="s">
        <v>181</v>
      </c>
      <c r="S102" s="40"/>
      <c r="T102" s="40"/>
      <c r="U102" s="40"/>
      <c r="V102" s="44"/>
      <c r="W102" s="40"/>
      <c r="X102" s="44"/>
      <c r="Y102" s="44"/>
      <c r="Z102" s="44"/>
      <c r="AA102" s="42"/>
      <c r="AB102" s="190"/>
      <c r="AC102" s="45"/>
      <c r="AD102" s="11">
        <f t="shared" si="2"/>
        <v>1</v>
      </c>
      <c r="AE102" s="22" t="s">
        <v>893</v>
      </c>
      <c r="AF102" s="10">
        <f t="shared" si="3"/>
        <v>1</v>
      </c>
    </row>
    <row r="103" spans="1:32" s="7" customFormat="1" ht="12" x14ac:dyDescent="0.25">
      <c r="A103" s="12"/>
      <c r="B103" s="226" t="s">
        <v>312</v>
      </c>
      <c r="C103" s="218" t="s">
        <v>775</v>
      </c>
      <c r="D103" s="252" t="s">
        <v>868</v>
      </c>
      <c r="E103" s="187" t="s">
        <v>334</v>
      </c>
      <c r="F103" s="187" t="s">
        <v>334</v>
      </c>
      <c r="G103" s="174" t="s">
        <v>247</v>
      </c>
      <c r="H103" s="202" t="s">
        <v>247</v>
      </c>
      <c r="I103" s="5" t="s">
        <v>247</v>
      </c>
      <c r="J103" s="5" t="s">
        <v>247</v>
      </c>
      <c r="K103" s="178" t="s">
        <v>247</v>
      </c>
      <c r="L103" s="43" t="s">
        <v>122</v>
      </c>
      <c r="M103" s="39" t="s">
        <v>671</v>
      </c>
      <c r="N103" s="95" t="s">
        <v>502</v>
      </c>
      <c r="O103" s="40"/>
      <c r="P103" s="40"/>
      <c r="Q103" s="40"/>
      <c r="R103" s="107" t="s">
        <v>182</v>
      </c>
      <c r="S103" s="40"/>
      <c r="T103" s="40"/>
      <c r="U103" s="40"/>
      <c r="V103" s="40"/>
      <c r="W103" s="40"/>
      <c r="X103" s="46"/>
      <c r="Y103" s="44"/>
      <c r="Z103" s="44"/>
      <c r="AA103" s="42"/>
      <c r="AB103" s="190"/>
      <c r="AC103" s="45"/>
      <c r="AD103" s="11">
        <f t="shared" si="2"/>
        <v>1</v>
      </c>
      <c r="AE103" s="22" t="s">
        <v>893</v>
      </c>
      <c r="AF103" s="10">
        <f t="shared" si="3"/>
        <v>1</v>
      </c>
    </row>
    <row r="104" spans="1:32" s="7" customFormat="1" ht="12" x14ac:dyDescent="0.25">
      <c r="A104" s="12"/>
      <c r="B104" s="226" t="s">
        <v>312</v>
      </c>
      <c r="C104" s="218" t="s">
        <v>775</v>
      </c>
      <c r="D104" s="252" t="s">
        <v>868</v>
      </c>
      <c r="E104" s="187" t="s">
        <v>334</v>
      </c>
      <c r="F104" s="187" t="s">
        <v>334</v>
      </c>
      <c r="G104" s="174" t="s">
        <v>247</v>
      </c>
      <c r="H104" s="202" t="s">
        <v>247</v>
      </c>
      <c r="I104" s="5" t="s">
        <v>247</v>
      </c>
      <c r="J104" s="5" t="s">
        <v>247</v>
      </c>
      <c r="K104" s="178" t="s">
        <v>247</v>
      </c>
      <c r="L104" s="43" t="s">
        <v>123</v>
      </c>
      <c r="M104" s="39" t="s">
        <v>672</v>
      </c>
      <c r="N104" s="95" t="s">
        <v>503</v>
      </c>
      <c r="O104" s="40"/>
      <c r="P104" s="40"/>
      <c r="Q104" s="40"/>
      <c r="R104" s="40"/>
      <c r="S104" s="40"/>
      <c r="T104" s="40"/>
      <c r="U104" s="40"/>
      <c r="V104" s="40"/>
      <c r="W104" s="40"/>
      <c r="X104" s="46"/>
      <c r="Y104" s="44"/>
      <c r="Z104" s="44"/>
      <c r="AA104" s="42"/>
      <c r="AB104" s="190"/>
      <c r="AC104" s="45"/>
      <c r="AD104" s="11">
        <f t="shared" si="2"/>
        <v>1</v>
      </c>
      <c r="AE104" s="22" t="s">
        <v>893</v>
      </c>
      <c r="AF104" s="10">
        <f t="shared" si="3"/>
        <v>1</v>
      </c>
    </row>
    <row r="105" spans="1:32" s="7" customFormat="1" ht="11.5" x14ac:dyDescent="0.25">
      <c r="A105" s="12"/>
      <c r="B105" s="226" t="s">
        <v>312</v>
      </c>
      <c r="C105" s="218" t="s">
        <v>775</v>
      </c>
      <c r="D105" s="255"/>
      <c r="E105" s="30" t="s">
        <v>313</v>
      </c>
      <c r="F105" s="187" t="s">
        <v>313</v>
      </c>
      <c r="G105" s="174" t="s">
        <v>247</v>
      </c>
      <c r="H105" s="202" t="s">
        <v>247</v>
      </c>
      <c r="I105" s="5" t="s">
        <v>247</v>
      </c>
      <c r="J105" s="5" t="s">
        <v>247</v>
      </c>
      <c r="K105" s="178" t="s">
        <v>247</v>
      </c>
      <c r="L105" s="43" t="s">
        <v>49</v>
      </c>
      <c r="M105" s="39" t="s">
        <v>673</v>
      </c>
      <c r="N105" s="95" t="s">
        <v>504</v>
      </c>
      <c r="O105" s="39" t="s">
        <v>651</v>
      </c>
      <c r="P105" s="40"/>
      <c r="Q105" s="40"/>
      <c r="R105" s="40"/>
      <c r="S105" s="40"/>
      <c r="T105" s="40"/>
      <c r="U105" s="40"/>
      <c r="V105" s="44"/>
      <c r="W105" s="40"/>
      <c r="X105" s="44"/>
      <c r="Y105" s="44"/>
      <c r="Z105" s="44"/>
      <c r="AA105" s="42"/>
      <c r="AB105" s="190"/>
      <c r="AC105" s="45"/>
      <c r="AD105" s="11">
        <f t="shared" si="2"/>
        <v>1</v>
      </c>
      <c r="AE105" s="22" t="s">
        <v>893</v>
      </c>
      <c r="AF105" s="10">
        <f t="shared" si="3"/>
        <v>1</v>
      </c>
    </row>
    <row r="106" spans="1:32" s="7" customFormat="1" ht="12" x14ac:dyDescent="0.25">
      <c r="A106" s="12"/>
      <c r="B106" s="226" t="s">
        <v>312</v>
      </c>
      <c r="C106" s="218" t="s">
        <v>775</v>
      </c>
      <c r="D106" s="252" t="s">
        <v>869</v>
      </c>
      <c r="E106" s="187" t="s">
        <v>334</v>
      </c>
      <c r="F106" s="30"/>
      <c r="G106" s="174"/>
      <c r="H106" s="202" t="s">
        <v>247</v>
      </c>
      <c r="I106" s="5" t="s">
        <v>247</v>
      </c>
      <c r="J106" s="5" t="s">
        <v>247</v>
      </c>
      <c r="K106" s="178" t="s">
        <v>247</v>
      </c>
      <c r="L106" s="43" t="s">
        <v>48</v>
      </c>
      <c r="M106" s="39" t="s">
        <v>674</v>
      </c>
      <c r="N106" s="95" t="s">
        <v>505</v>
      </c>
      <c r="O106" s="40"/>
      <c r="P106" s="40"/>
      <c r="Q106" s="40"/>
      <c r="R106" s="107" t="s">
        <v>193</v>
      </c>
      <c r="S106" s="258" t="s">
        <v>888</v>
      </c>
      <c r="T106" s="40"/>
      <c r="U106" s="40"/>
      <c r="V106" s="44"/>
      <c r="W106" s="40"/>
      <c r="X106" s="46"/>
      <c r="Y106" s="46"/>
      <c r="Z106" s="46"/>
      <c r="AA106" s="42"/>
      <c r="AB106" s="190"/>
      <c r="AC106" s="45"/>
      <c r="AD106" s="11">
        <f t="shared" si="2"/>
        <v>0</v>
      </c>
      <c r="AE106" s="22"/>
      <c r="AF106" s="10">
        <f t="shared" si="3"/>
        <v>1</v>
      </c>
    </row>
    <row r="107" spans="1:32" s="7" customFormat="1" ht="12" x14ac:dyDescent="0.25">
      <c r="A107" s="12"/>
      <c r="B107" s="226" t="s">
        <v>312</v>
      </c>
      <c r="C107" s="218" t="s">
        <v>775</v>
      </c>
      <c r="D107" s="252" t="s">
        <v>869</v>
      </c>
      <c r="E107" s="187" t="s">
        <v>334</v>
      </c>
      <c r="F107" s="30"/>
      <c r="G107" s="174"/>
      <c r="H107" s="202" t="s">
        <v>247</v>
      </c>
      <c r="I107" s="5" t="s">
        <v>247</v>
      </c>
      <c r="J107" s="5" t="s">
        <v>247</v>
      </c>
      <c r="K107" s="178" t="s">
        <v>247</v>
      </c>
      <c r="L107" s="43" t="s">
        <v>45</v>
      </c>
      <c r="M107" s="39" t="s">
        <v>675</v>
      </c>
      <c r="N107" s="95" t="s">
        <v>506</v>
      </c>
      <c r="O107" s="40"/>
      <c r="P107" s="40"/>
      <c r="Q107" s="40"/>
      <c r="R107" s="107" t="s">
        <v>194</v>
      </c>
      <c r="S107" s="107" t="s">
        <v>460</v>
      </c>
      <c r="T107" s="40"/>
      <c r="U107" s="40"/>
      <c r="V107" s="40"/>
      <c r="W107" s="40"/>
      <c r="X107" s="46"/>
      <c r="Y107" s="46"/>
      <c r="Z107" s="46"/>
      <c r="AA107" s="42"/>
      <c r="AB107" s="190"/>
      <c r="AC107" s="45"/>
      <c r="AD107" s="11">
        <f t="shared" si="2"/>
        <v>0</v>
      </c>
      <c r="AE107" s="22"/>
      <c r="AF107" s="10">
        <f t="shared" si="3"/>
        <v>1</v>
      </c>
    </row>
    <row r="108" spans="1:32" s="7" customFormat="1" ht="12" x14ac:dyDescent="0.25">
      <c r="A108" s="12"/>
      <c r="B108" s="226" t="s">
        <v>312</v>
      </c>
      <c r="C108" s="218" t="s">
        <v>775</v>
      </c>
      <c r="D108" s="252" t="s">
        <v>870</v>
      </c>
      <c r="E108" s="187" t="s">
        <v>334</v>
      </c>
      <c r="F108" s="30"/>
      <c r="G108" s="174"/>
      <c r="H108" s="202" t="s">
        <v>247</v>
      </c>
      <c r="I108" s="5" t="s">
        <v>247</v>
      </c>
      <c r="J108" s="5" t="s">
        <v>247</v>
      </c>
      <c r="K108" s="178" t="s">
        <v>247</v>
      </c>
      <c r="L108" s="43" t="s">
        <v>37</v>
      </c>
      <c r="M108" s="39" t="s">
        <v>676</v>
      </c>
      <c r="N108" s="95" t="s">
        <v>507</v>
      </c>
      <c r="O108" s="40"/>
      <c r="P108" s="40"/>
      <c r="Q108" s="40"/>
      <c r="R108" s="107" t="s">
        <v>173</v>
      </c>
      <c r="S108" s="107" t="s">
        <v>461</v>
      </c>
      <c r="T108" s="40"/>
      <c r="U108" s="40"/>
      <c r="V108" s="40"/>
      <c r="W108" s="40"/>
      <c r="X108" s="46"/>
      <c r="Y108" s="46"/>
      <c r="Z108" s="46"/>
      <c r="AA108" s="42"/>
      <c r="AB108" s="190"/>
      <c r="AC108" s="45"/>
      <c r="AD108" s="11">
        <f t="shared" si="2"/>
        <v>0</v>
      </c>
      <c r="AE108" s="22"/>
      <c r="AF108" s="10">
        <f t="shared" si="3"/>
        <v>1</v>
      </c>
    </row>
    <row r="109" spans="1:32" s="7" customFormat="1" ht="12" x14ac:dyDescent="0.25">
      <c r="A109" s="12"/>
      <c r="B109" s="226" t="s">
        <v>312</v>
      </c>
      <c r="C109" s="218" t="s">
        <v>775</v>
      </c>
      <c r="D109" s="252" t="s">
        <v>870</v>
      </c>
      <c r="E109" s="187" t="s">
        <v>334</v>
      </c>
      <c r="F109" s="30"/>
      <c r="G109" s="174"/>
      <c r="H109" s="202" t="s">
        <v>247</v>
      </c>
      <c r="I109" s="202" t="s">
        <v>247</v>
      </c>
      <c r="J109" s="5" t="s">
        <v>247</v>
      </c>
      <c r="K109" s="178" t="s">
        <v>247</v>
      </c>
      <c r="L109" s="43" t="s">
        <v>59</v>
      </c>
      <c r="M109" s="39" t="s">
        <v>677</v>
      </c>
      <c r="N109" s="95" t="s">
        <v>508</v>
      </c>
      <c r="O109" s="40"/>
      <c r="P109" s="40"/>
      <c r="Q109" s="40"/>
      <c r="R109" s="107" t="s">
        <v>174</v>
      </c>
      <c r="S109" s="107" t="s">
        <v>462</v>
      </c>
      <c r="T109" s="40"/>
      <c r="U109" s="40"/>
      <c r="V109" s="40"/>
      <c r="W109" s="40"/>
      <c r="X109" s="46"/>
      <c r="Y109" s="46"/>
      <c r="Z109" s="46"/>
      <c r="AA109" s="42"/>
      <c r="AB109" s="190"/>
      <c r="AC109" s="45"/>
      <c r="AD109" s="11">
        <f t="shared" si="2"/>
        <v>0</v>
      </c>
      <c r="AE109" s="22"/>
      <c r="AF109" s="10">
        <f t="shared" si="3"/>
        <v>1</v>
      </c>
    </row>
    <row r="110" spans="1:32" s="7" customFormat="1" ht="12" x14ac:dyDescent="0.25">
      <c r="A110" s="12"/>
      <c r="B110" s="226" t="s">
        <v>312</v>
      </c>
      <c r="C110" s="218" t="s">
        <v>775</v>
      </c>
      <c r="D110" s="252" t="s">
        <v>870</v>
      </c>
      <c r="E110" s="187" t="s">
        <v>334</v>
      </c>
      <c r="F110" s="30"/>
      <c r="G110" s="174"/>
      <c r="H110" s="202" t="s">
        <v>247</v>
      </c>
      <c r="I110" s="202" t="s">
        <v>247</v>
      </c>
      <c r="J110" s="5" t="s">
        <v>247</v>
      </c>
      <c r="K110" s="178" t="s">
        <v>247</v>
      </c>
      <c r="L110" s="43" t="s">
        <v>50</v>
      </c>
      <c r="M110" s="39" t="s">
        <v>678</v>
      </c>
      <c r="N110" s="95" t="s">
        <v>509</v>
      </c>
      <c r="O110" s="40"/>
      <c r="P110" s="40"/>
      <c r="Q110" s="40"/>
      <c r="R110" s="40"/>
      <c r="S110" s="40"/>
      <c r="T110" s="40"/>
      <c r="U110" s="40"/>
      <c r="V110" s="40"/>
      <c r="W110" s="40"/>
      <c r="X110" s="46"/>
      <c r="Y110" s="46"/>
      <c r="Z110" s="46"/>
      <c r="AA110" s="42"/>
      <c r="AB110" s="190"/>
      <c r="AC110" s="45"/>
      <c r="AD110" s="11">
        <f t="shared" si="2"/>
        <v>0</v>
      </c>
      <c r="AE110" s="22"/>
      <c r="AF110" s="10">
        <f t="shared" si="3"/>
        <v>1</v>
      </c>
    </row>
    <row r="111" spans="1:32" s="7" customFormat="1" ht="12" x14ac:dyDescent="0.25">
      <c r="A111" s="12"/>
      <c r="B111" s="226" t="s">
        <v>312</v>
      </c>
      <c r="C111" s="218" t="s">
        <v>775</v>
      </c>
      <c r="D111" s="252" t="s">
        <v>870</v>
      </c>
      <c r="E111" s="187" t="s">
        <v>334</v>
      </c>
      <c r="F111" s="30"/>
      <c r="G111" s="174"/>
      <c r="H111" s="202" t="s">
        <v>247</v>
      </c>
      <c r="I111" s="202" t="s">
        <v>247</v>
      </c>
      <c r="J111" s="5" t="s">
        <v>247</v>
      </c>
      <c r="K111" s="178" t="s">
        <v>247</v>
      </c>
      <c r="L111" s="43" t="s">
        <v>38</v>
      </c>
      <c r="M111" s="39" t="s">
        <v>679</v>
      </c>
      <c r="N111" s="95" t="s">
        <v>510</v>
      </c>
      <c r="O111" s="40"/>
      <c r="P111" s="40"/>
      <c r="Q111" s="40"/>
      <c r="R111" s="107" t="s">
        <v>175</v>
      </c>
      <c r="S111" s="107" t="s">
        <v>463</v>
      </c>
      <c r="T111" s="40"/>
      <c r="U111" s="40"/>
      <c r="V111" s="40"/>
      <c r="W111" s="40"/>
      <c r="X111" s="46"/>
      <c r="Y111" s="46"/>
      <c r="Z111" s="46"/>
      <c r="AA111" s="42"/>
      <c r="AB111" s="190"/>
      <c r="AC111" s="45"/>
      <c r="AD111" s="11">
        <f t="shared" si="2"/>
        <v>0</v>
      </c>
      <c r="AE111" s="22"/>
      <c r="AF111" s="10">
        <f t="shared" si="3"/>
        <v>1</v>
      </c>
    </row>
    <row r="112" spans="1:32" s="7" customFormat="1" ht="12" x14ac:dyDescent="0.25">
      <c r="A112" s="12"/>
      <c r="B112" s="226" t="s">
        <v>312</v>
      </c>
      <c r="C112" s="218" t="s">
        <v>775</v>
      </c>
      <c r="D112" s="252" t="s">
        <v>869</v>
      </c>
      <c r="E112" s="187" t="s">
        <v>334</v>
      </c>
      <c r="F112" s="30"/>
      <c r="G112" s="174"/>
      <c r="H112" s="202" t="s">
        <v>247</v>
      </c>
      <c r="I112" s="202" t="s">
        <v>247</v>
      </c>
      <c r="J112" s="5" t="s">
        <v>247</v>
      </c>
      <c r="K112" s="178" t="s">
        <v>247</v>
      </c>
      <c r="L112" s="43" t="s">
        <v>34</v>
      </c>
      <c r="M112" s="39" t="s">
        <v>680</v>
      </c>
      <c r="N112" s="95" t="s">
        <v>511</v>
      </c>
      <c r="O112" s="40"/>
      <c r="P112" s="40"/>
      <c r="Q112" s="40"/>
      <c r="R112" s="107" t="s">
        <v>176</v>
      </c>
      <c r="S112" s="107" t="s">
        <v>464</v>
      </c>
      <c r="T112" s="40"/>
      <c r="U112" s="40"/>
      <c r="V112" s="40"/>
      <c r="W112" s="40"/>
      <c r="X112" s="46"/>
      <c r="Y112" s="46"/>
      <c r="Z112" s="46"/>
      <c r="AA112" s="42"/>
      <c r="AB112" s="190"/>
      <c r="AC112" s="45"/>
      <c r="AD112" s="11">
        <f t="shared" si="2"/>
        <v>0</v>
      </c>
      <c r="AE112" s="22"/>
      <c r="AF112" s="10">
        <f t="shared" si="3"/>
        <v>1</v>
      </c>
    </row>
    <row r="113" spans="1:32" s="7" customFormat="1" ht="12" x14ac:dyDescent="0.25">
      <c r="A113" s="12"/>
      <c r="B113" s="226" t="s">
        <v>312</v>
      </c>
      <c r="C113" s="218" t="s">
        <v>775</v>
      </c>
      <c r="D113" s="252" t="s">
        <v>847</v>
      </c>
      <c r="E113" s="187" t="s">
        <v>334</v>
      </c>
      <c r="F113" s="30"/>
      <c r="G113" s="174"/>
      <c r="H113" s="202" t="s">
        <v>247</v>
      </c>
      <c r="I113" s="202" t="s">
        <v>247</v>
      </c>
      <c r="J113" s="5" t="s">
        <v>247</v>
      </c>
      <c r="K113" s="178" t="s">
        <v>247</v>
      </c>
      <c r="L113" s="43" t="s">
        <v>142</v>
      </c>
      <c r="M113" s="39" t="s">
        <v>681</v>
      </c>
      <c r="N113" s="95" t="s">
        <v>512</v>
      </c>
      <c r="O113" s="40"/>
      <c r="P113" s="40"/>
      <c r="Q113" s="40"/>
      <c r="R113" s="107" t="s">
        <v>177</v>
      </c>
      <c r="S113" s="107" t="s">
        <v>465</v>
      </c>
      <c r="T113" s="40"/>
      <c r="U113" s="40"/>
      <c r="V113" s="44"/>
      <c r="W113" s="40"/>
      <c r="X113" s="46"/>
      <c r="Y113" s="46"/>
      <c r="Z113" s="46"/>
      <c r="AA113" s="42"/>
      <c r="AB113" s="190"/>
      <c r="AC113" s="45"/>
      <c r="AD113" s="11">
        <f t="shared" si="2"/>
        <v>0</v>
      </c>
      <c r="AE113" s="22"/>
      <c r="AF113" s="10">
        <f t="shared" si="3"/>
        <v>1</v>
      </c>
    </row>
    <row r="114" spans="1:32" s="7" customFormat="1" ht="12" x14ac:dyDescent="0.25">
      <c r="A114" s="12"/>
      <c r="B114" s="226" t="s">
        <v>312</v>
      </c>
      <c r="C114" s="218" t="s">
        <v>775</v>
      </c>
      <c r="D114" s="252" t="s">
        <v>870</v>
      </c>
      <c r="E114" s="187" t="s">
        <v>334</v>
      </c>
      <c r="F114" s="30"/>
      <c r="G114" s="174"/>
      <c r="H114" s="202" t="s">
        <v>247</v>
      </c>
      <c r="I114" s="202" t="s">
        <v>247</v>
      </c>
      <c r="J114" s="5" t="s">
        <v>247</v>
      </c>
      <c r="K114" s="178" t="s">
        <v>247</v>
      </c>
      <c r="L114" s="43" t="s">
        <v>88</v>
      </c>
      <c r="M114" s="39" t="s">
        <v>682</v>
      </c>
      <c r="N114" s="95" t="s">
        <v>513</v>
      </c>
      <c r="O114" s="40"/>
      <c r="P114" s="40"/>
      <c r="Q114" s="40"/>
      <c r="R114" s="107" t="s">
        <v>178</v>
      </c>
      <c r="S114" s="107" t="s">
        <v>466</v>
      </c>
      <c r="T114" s="40"/>
      <c r="U114" s="40"/>
      <c r="V114" s="40"/>
      <c r="W114" s="40"/>
      <c r="X114" s="46"/>
      <c r="Y114" s="46"/>
      <c r="Z114" s="46"/>
      <c r="AA114" s="42"/>
      <c r="AB114" s="190"/>
      <c r="AC114" s="45"/>
      <c r="AD114" s="11">
        <f t="shared" si="2"/>
        <v>0</v>
      </c>
      <c r="AE114" s="22"/>
      <c r="AF114" s="10">
        <f t="shared" si="3"/>
        <v>1</v>
      </c>
    </row>
    <row r="115" spans="1:32" s="7" customFormat="1" ht="12" x14ac:dyDescent="0.25">
      <c r="A115" s="12"/>
      <c r="B115" s="225"/>
      <c r="C115" s="31"/>
      <c r="D115" s="30"/>
      <c r="E115" s="30"/>
      <c r="F115" s="30"/>
      <c r="G115" s="174"/>
      <c r="H115" s="202"/>
      <c r="I115" s="202"/>
      <c r="J115" s="5"/>
      <c r="K115" s="178"/>
      <c r="L115" s="43"/>
      <c r="M115" s="212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6"/>
      <c r="Y115" s="46"/>
      <c r="Z115" s="46"/>
      <c r="AA115" s="42"/>
      <c r="AB115" s="190"/>
      <c r="AC115" s="45"/>
      <c r="AD115" s="11">
        <f t="shared" si="2"/>
        <v>0</v>
      </c>
      <c r="AE115" s="22"/>
      <c r="AF115" s="10">
        <f t="shared" si="3"/>
        <v>0</v>
      </c>
    </row>
    <row r="116" spans="1:32" s="12" customFormat="1" ht="12" x14ac:dyDescent="0.25">
      <c r="B116" s="225"/>
      <c r="C116" s="31"/>
      <c r="D116" s="30"/>
      <c r="E116" s="30"/>
      <c r="F116" s="30"/>
      <c r="G116" s="174"/>
      <c r="H116" s="202"/>
      <c r="I116" s="202"/>
      <c r="J116" s="5"/>
      <c r="K116" s="178"/>
      <c r="L116" s="43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6"/>
      <c r="Y116" s="46"/>
      <c r="Z116" s="46"/>
      <c r="AA116" s="42"/>
      <c r="AB116" s="190"/>
      <c r="AC116" s="49"/>
      <c r="AD116" s="11">
        <f t="shared" si="2"/>
        <v>0</v>
      </c>
      <c r="AE116" s="22"/>
      <c r="AF116" s="10">
        <f t="shared" si="3"/>
        <v>0</v>
      </c>
    </row>
    <row r="117" spans="1:32" s="7" customFormat="1" ht="12" x14ac:dyDescent="0.25">
      <c r="A117" s="12"/>
      <c r="B117" s="226" t="s">
        <v>312</v>
      </c>
      <c r="C117" s="218" t="s">
        <v>776</v>
      </c>
      <c r="D117" s="252" t="s">
        <v>871</v>
      </c>
      <c r="E117" s="187" t="s">
        <v>335</v>
      </c>
      <c r="F117" s="187" t="s">
        <v>335</v>
      </c>
      <c r="G117" s="174" t="s">
        <v>247</v>
      </c>
      <c r="H117" s="202" t="s">
        <v>247</v>
      </c>
      <c r="I117" s="202" t="s">
        <v>247</v>
      </c>
      <c r="J117" s="5" t="s">
        <v>247</v>
      </c>
      <c r="K117" s="178" t="s">
        <v>247</v>
      </c>
      <c r="L117" s="43" t="s">
        <v>82</v>
      </c>
      <c r="M117" s="240" t="s">
        <v>683</v>
      </c>
      <c r="N117" s="95" t="s">
        <v>569</v>
      </c>
      <c r="O117" s="40"/>
      <c r="P117" s="40"/>
      <c r="Q117" s="40"/>
      <c r="R117" s="40"/>
      <c r="S117" s="40"/>
      <c r="T117" s="40"/>
      <c r="U117" s="40"/>
      <c r="V117" s="40"/>
      <c r="W117" s="40"/>
      <c r="X117" s="46"/>
      <c r="Y117" s="46"/>
      <c r="Z117" s="46"/>
      <c r="AA117" s="42"/>
      <c r="AB117" s="191" t="s">
        <v>796</v>
      </c>
      <c r="AC117" s="45"/>
      <c r="AD117" s="11">
        <f t="shared" si="2"/>
        <v>1</v>
      </c>
      <c r="AE117" s="22" t="s">
        <v>893</v>
      </c>
      <c r="AF117" s="10">
        <f t="shared" si="3"/>
        <v>1</v>
      </c>
    </row>
    <row r="118" spans="1:32" s="7" customFormat="1" ht="12" x14ac:dyDescent="0.25">
      <c r="A118" s="12"/>
      <c r="B118" s="226" t="s">
        <v>312</v>
      </c>
      <c r="C118" s="218" t="s">
        <v>776</v>
      </c>
      <c r="D118" s="252" t="s">
        <v>871</v>
      </c>
      <c r="E118" s="187" t="s">
        <v>335</v>
      </c>
      <c r="F118" s="187" t="s">
        <v>335</v>
      </c>
      <c r="G118" s="174" t="s">
        <v>247</v>
      </c>
      <c r="H118" s="202" t="s">
        <v>247</v>
      </c>
      <c r="I118" s="202" t="s">
        <v>247</v>
      </c>
      <c r="J118" s="5" t="s">
        <v>247</v>
      </c>
      <c r="K118" s="178" t="s">
        <v>247</v>
      </c>
      <c r="L118" s="43" t="s">
        <v>69</v>
      </c>
      <c r="M118" s="240" t="s">
        <v>630</v>
      </c>
      <c r="N118" s="95" t="s">
        <v>570</v>
      </c>
      <c r="O118" s="40"/>
      <c r="P118" s="40"/>
      <c r="Q118" s="40"/>
      <c r="R118" s="40"/>
      <c r="S118" s="40"/>
      <c r="T118" s="40"/>
      <c r="U118" s="40"/>
      <c r="V118" s="44"/>
      <c r="W118" s="40"/>
      <c r="X118" s="46"/>
      <c r="Y118" s="46"/>
      <c r="Z118" s="46"/>
      <c r="AA118" s="42"/>
      <c r="AB118" s="191" t="s">
        <v>796</v>
      </c>
      <c r="AC118" s="45"/>
      <c r="AD118" s="11">
        <f t="shared" si="2"/>
        <v>1</v>
      </c>
      <c r="AE118" s="22" t="s">
        <v>893</v>
      </c>
      <c r="AF118" s="10">
        <f t="shared" si="3"/>
        <v>1</v>
      </c>
    </row>
    <row r="119" spans="1:32" s="7" customFormat="1" ht="11.5" x14ac:dyDescent="0.25">
      <c r="A119" s="12"/>
      <c r="B119" s="226" t="s">
        <v>312</v>
      </c>
      <c r="C119" s="218" t="s">
        <v>776</v>
      </c>
      <c r="D119" s="252" t="s">
        <v>871</v>
      </c>
      <c r="E119" s="187" t="s">
        <v>335</v>
      </c>
      <c r="F119" s="187" t="s">
        <v>335</v>
      </c>
      <c r="G119" s="174" t="s">
        <v>247</v>
      </c>
      <c r="H119" s="202" t="s">
        <v>247</v>
      </c>
      <c r="I119" s="202" t="s">
        <v>247</v>
      </c>
      <c r="J119" s="5" t="s">
        <v>247</v>
      </c>
      <c r="K119" s="178" t="s">
        <v>247</v>
      </c>
      <c r="L119" s="43" t="s">
        <v>89</v>
      </c>
      <c r="M119" s="240" t="s">
        <v>631</v>
      </c>
      <c r="N119" s="95" t="s">
        <v>571</v>
      </c>
      <c r="O119" s="40"/>
      <c r="P119" s="40"/>
      <c r="Q119" s="40"/>
      <c r="R119" s="40"/>
      <c r="S119" s="40"/>
      <c r="T119" s="40"/>
      <c r="U119" s="40"/>
      <c r="V119" s="44"/>
      <c r="W119" s="40"/>
      <c r="X119" s="44"/>
      <c r="Y119" s="44"/>
      <c r="Z119" s="44"/>
      <c r="AA119" s="42"/>
      <c r="AB119" s="191" t="s">
        <v>796</v>
      </c>
      <c r="AC119" s="45"/>
      <c r="AD119" s="11">
        <f t="shared" si="2"/>
        <v>1</v>
      </c>
      <c r="AE119" s="22" t="s">
        <v>934</v>
      </c>
      <c r="AF119" s="10">
        <f t="shared" si="3"/>
        <v>1</v>
      </c>
    </row>
    <row r="120" spans="1:32" s="7" customFormat="1" ht="11.5" x14ac:dyDescent="0.25">
      <c r="A120" s="12"/>
      <c r="B120" s="226" t="s">
        <v>312</v>
      </c>
      <c r="C120" s="218" t="s">
        <v>776</v>
      </c>
      <c r="D120" s="252" t="s">
        <v>871</v>
      </c>
      <c r="E120" s="187" t="s">
        <v>335</v>
      </c>
      <c r="F120" s="187" t="s">
        <v>335</v>
      </c>
      <c r="G120" s="174" t="s">
        <v>247</v>
      </c>
      <c r="H120" s="202" t="s">
        <v>247</v>
      </c>
      <c r="I120" s="202" t="s">
        <v>247</v>
      </c>
      <c r="J120" s="5" t="s">
        <v>247</v>
      </c>
      <c r="K120" s="178" t="s">
        <v>247</v>
      </c>
      <c r="L120" s="43" t="s">
        <v>90</v>
      </c>
      <c r="M120" s="240" t="s">
        <v>632</v>
      </c>
      <c r="N120" s="95" t="s">
        <v>565</v>
      </c>
      <c r="O120" s="40"/>
      <c r="P120" s="40"/>
      <c r="Q120" s="40"/>
      <c r="R120" s="40"/>
      <c r="S120" s="40"/>
      <c r="T120" s="40"/>
      <c r="U120" s="40"/>
      <c r="V120" s="44"/>
      <c r="W120" s="40"/>
      <c r="X120" s="44"/>
      <c r="Y120" s="44"/>
      <c r="Z120" s="44"/>
      <c r="AA120" s="42"/>
      <c r="AB120" s="191" t="s">
        <v>796</v>
      </c>
      <c r="AC120" s="45"/>
      <c r="AD120" s="11">
        <f t="shared" si="2"/>
        <v>1</v>
      </c>
      <c r="AE120" s="22" t="s">
        <v>934</v>
      </c>
      <c r="AF120" s="10">
        <f t="shared" si="3"/>
        <v>1</v>
      </c>
    </row>
    <row r="121" spans="1:32" s="7" customFormat="1" ht="12" x14ac:dyDescent="0.25">
      <c r="A121" s="12"/>
      <c r="B121" s="226" t="s">
        <v>312</v>
      </c>
      <c r="C121" s="218" t="s">
        <v>776</v>
      </c>
      <c r="D121" s="252" t="s">
        <v>871</v>
      </c>
      <c r="E121" s="187" t="s">
        <v>335</v>
      </c>
      <c r="F121" s="187" t="s">
        <v>335</v>
      </c>
      <c r="G121" s="174" t="s">
        <v>247</v>
      </c>
      <c r="H121" s="202" t="s">
        <v>247</v>
      </c>
      <c r="I121" s="202" t="s">
        <v>247</v>
      </c>
      <c r="J121" s="5" t="s">
        <v>247</v>
      </c>
      <c r="K121" s="178" t="s">
        <v>247</v>
      </c>
      <c r="L121" s="43" t="s">
        <v>77</v>
      </c>
      <c r="M121" s="240" t="s">
        <v>633</v>
      </c>
      <c r="N121" s="95" t="s">
        <v>566</v>
      </c>
      <c r="O121" s="40"/>
      <c r="P121" s="40"/>
      <c r="Q121" s="40"/>
      <c r="R121" s="40"/>
      <c r="S121" s="40"/>
      <c r="T121" s="40"/>
      <c r="U121" s="40"/>
      <c r="V121" s="40"/>
      <c r="W121" s="40"/>
      <c r="X121" s="46"/>
      <c r="Y121" s="44"/>
      <c r="Z121" s="44"/>
      <c r="AA121" s="42"/>
      <c r="AB121" s="191" t="s">
        <v>796</v>
      </c>
      <c r="AC121" s="45"/>
      <c r="AD121" s="11">
        <f t="shared" si="2"/>
        <v>1</v>
      </c>
      <c r="AE121" s="22" t="s">
        <v>934</v>
      </c>
      <c r="AF121" s="10">
        <f t="shared" si="3"/>
        <v>1</v>
      </c>
    </row>
    <row r="122" spans="1:32" s="7" customFormat="1" ht="12" x14ac:dyDescent="0.25">
      <c r="A122" s="12"/>
      <c r="B122" s="226" t="s">
        <v>312</v>
      </c>
      <c r="C122" s="218" t="s">
        <v>776</v>
      </c>
      <c r="D122" s="252" t="s">
        <v>871</v>
      </c>
      <c r="E122" s="187" t="s">
        <v>335</v>
      </c>
      <c r="F122" s="187" t="s">
        <v>335</v>
      </c>
      <c r="G122" s="174" t="s">
        <v>247</v>
      </c>
      <c r="H122" s="202" t="s">
        <v>247</v>
      </c>
      <c r="I122" s="202" t="s">
        <v>247</v>
      </c>
      <c r="J122" s="5" t="s">
        <v>247</v>
      </c>
      <c r="K122" s="178" t="s">
        <v>247</v>
      </c>
      <c r="L122" s="43" t="s">
        <v>129</v>
      </c>
      <c r="M122" s="240" t="s">
        <v>634</v>
      </c>
      <c r="N122" s="95" t="s">
        <v>567</v>
      </c>
      <c r="O122" s="40"/>
      <c r="P122" s="40"/>
      <c r="Q122" s="40"/>
      <c r="R122" s="40"/>
      <c r="S122" s="40"/>
      <c r="T122" s="40"/>
      <c r="U122" s="40"/>
      <c r="V122" s="40"/>
      <c r="W122" s="40"/>
      <c r="X122" s="46"/>
      <c r="Y122" s="44"/>
      <c r="Z122" s="44"/>
      <c r="AA122" s="42"/>
      <c r="AB122" s="191" t="s">
        <v>796</v>
      </c>
      <c r="AC122" s="45"/>
      <c r="AD122" s="11">
        <f t="shared" si="2"/>
        <v>1</v>
      </c>
      <c r="AE122" s="22" t="s">
        <v>934</v>
      </c>
      <c r="AF122" s="10">
        <f t="shared" si="3"/>
        <v>1</v>
      </c>
    </row>
    <row r="123" spans="1:32" s="7" customFormat="1" ht="11.5" x14ac:dyDescent="0.25">
      <c r="A123" s="12"/>
      <c r="B123" s="226" t="s">
        <v>312</v>
      </c>
      <c r="C123" s="218" t="s">
        <v>776</v>
      </c>
      <c r="D123" s="252" t="s">
        <v>871</v>
      </c>
      <c r="E123" s="187" t="s">
        <v>335</v>
      </c>
      <c r="F123" s="187" t="s">
        <v>335</v>
      </c>
      <c r="G123" s="174" t="s">
        <v>247</v>
      </c>
      <c r="H123" s="202" t="s">
        <v>247</v>
      </c>
      <c r="I123" s="202" t="s">
        <v>247</v>
      </c>
      <c r="J123" s="5" t="s">
        <v>247</v>
      </c>
      <c r="K123" s="178" t="s">
        <v>247</v>
      </c>
      <c r="L123" s="43" t="s">
        <v>128</v>
      </c>
      <c r="M123" s="240" t="s">
        <v>635</v>
      </c>
      <c r="N123" s="95" t="s">
        <v>524</v>
      </c>
      <c r="O123" s="40"/>
      <c r="P123" s="40"/>
      <c r="Q123" s="40"/>
      <c r="R123" s="40"/>
      <c r="S123" s="40"/>
      <c r="T123" s="40"/>
      <c r="U123" s="40"/>
      <c r="V123" s="44"/>
      <c r="W123" s="40"/>
      <c r="X123" s="44"/>
      <c r="Y123" s="44"/>
      <c r="Z123" s="44"/>
      <c r="AA123" s="42"/>
      <c r="AB123" s="191" t="s">
        <v>796</v>
      </c>
      <c r="AC123" s="45"/>
      <c r="AD123" s="11">
        <f t="shared" si="2"/>
        <v>1</v>
      </c>
      <c r="AE123" s="22" t="s">
        <v>934</v>
      </c>
      <c r="AF123" s="10">
        <f t="shared" si="3"/>
        <v>1</v>
      </c>
    </row>
    <row r="124" spans="1:32" s="7" customFormat="1" ht="12" x14ac:dyDescent="0.25">
      <c r="A124" s="12"/>
      <c r="B124" s="226" t="s">
        <v>312</v>
      </c>
      <c r="C124" s="218" t="s">
        <v>776</v>
      </c>
      <c r="D124" s="252" t="s">
        <v>871</v>
      </c>
      <c r="E124" s="187" t="s">
        <v>335</v>
      </c>
      <c r="F124" s="187" t="s">
        <v>335</v>
      </c>
      <c r="G124" s="174" t="s">
        <v>247</v>
      </c>
      <c r="H124" s="202" t="s">
        <v>247</v>
      </c>
      <c r="I124" s="202" t="s">
        <v>247</v>
      </c>
      <c r="J124" s="5" t="s">
        <v>247</v>
      </c>
      <c r="K124" s="178" t="s">
        <v>247</v>
      </c>
      <c r="L124" s="43" t="s">
        <v>127</v>
      </c>
      <c r="M124" s="240" t="s">
        <v>636</v>
      </c>
      <c r="N124" s="95" t="s">
        <v>521</v>
      </c>
      <c r="O124" s="40"/>
      <c r="P124" s="40"/>
      <c r="Q124" s="40"/>
      <c r="R124" s="40"/>
      <c r="S124" s="40"/>
      <c r="T124" s="40"/>
      <c r="U124" s="40"/>
      <c r="V124" s="44"/>
      <c r="W124" s="40"/>
      <c r="X124" s="46"/>
      <c r="Y124" s="46"/>
      <c r="Z124" s="46"/>
      <c r="AA124" s="42"/>
      <c r="AB124" s="191" t="s">
        <v>796</v>
      </c>
      <c r="AC124" s="45"/>
      <c r="AD124" s="11">
        <f t="shared" si="2"/>
        <v>1</v>
      </c>
      <c r="AE124" s="22" t="s">
        <v>934</v>
      </c>
      <c r="AF124" s="10">
        <f t="shared" si="3"/>
        <v>1</v>
      </c>
    </row>
    <row r="125" spans="1:32" s="7" customFormat="1" ht="12" x14ac:dyDescent="0.25">
      <c r="A125" s="12"/>
      <c r="B125" s="226" t="s">
        <v>312</v>
      </c>
      <c r="C125" s="218" t="s">
        <v>776</v>
      </c>
      <c r="D125" s="252" t="s">
        <v>871</v>
      </c>
      <c r="E125" s="187" t="s">
        <v>335</v>
      </c>
      <c r="F125" s="187" t="s">
        <v>335</v>
      </c>
      <c r="G125" s="174" t="s">
        <v>247</v>
      </c>
      <c r="H125" s="202" t="s">
        <v>247</v>
      </c>
      <c r="I125" s="5" t="s">
        <v>247</v>
      </c>
      <c r="J125" s="5" t="s">
        <v>247</v>
      </c>
      <c r="K125" s="178" t="s">
        <v>247</v>
      </c>
      <c r="L125" s="43" t="s">
        <v>78</v>
      </c>
      <c r="M125" s="240" t="s">
        <v>637</v>
      </c>
      <c r="N125" s="95" t="s">
        <v>522</v>
      </c>
      <c r="O125" s="40"/>
      <c r="P125" s="40"/>
      <c r="Q125" s="40"/>
      <c r="R125" s="40"/>
      <c r="S125" s="40"/>
      <c r="T125" s="40"/>
      <c r="U125" s="40"/>
      <c r="V125" s="40"/>
      <c r="W125" s="40"/>
      <c r="X125" s="46"/>
      <c r="Y125" s="46"/>
      <c r="Z125" s="46"/>
      <c r="AA125" s="42"/>
      <c r="AB125" s="191" t="s">
        <v>796</v>
      </c>
      <c r="AC125" s="45"/>
      <c r="AD125" s="11">
        <f t="shared" si="2"/>
        <v>1</v>
      </c>
      <c r="AE125" s="22" t="s">
        <v>934</v>
      </c>
      <c r="AF125" s="10">
        <f t="shared" si="3"/>
        <v>1</v>
      </c>
    </row>
    <row r="126" spans="1:32" s="7" customFormat="1" ht="12" x14ac:dyDescent="0.25">
      <c r="A126" s="12"/>
      <c r="B126" s="226" t="s">
        <v>312</v>
      </c>
      <c r="C126" s="218" t="s">
        <v>776</v>
      </c>
      <c r="D126" s="252" t="s">
        <v>871</v>
      </c>
      <c r="E126" s="187" t="s">
        <v>335</v>
      </c>
      <c r="F126" s="187" t="s">
        <v>335</v>
      </c>
      <c r="G126" s="174" t="s">
        <v>247</v>
      </c>
      <c r="H126" s="202" t="s">
        <v>247</v>
      </c>
      <c r="I126" s="5" t="s">
        <v>247</v>
      </c>
      <c r="J126" s="5" t="s">
        <v>247</v>
      </c>
      <c r="K126" s="178" t="s">
        <v>247</v>
      </c>
      <c r="L126" s="43" t="s">
        <v>126</v>
      </c>
      <c r="M126" s="240" t="s">
        <v>638</v>
      </c>
      <c r="N126" s="95" t="s">
        <v>523</v>
      </c>
      <c r="O126" s="40"/>
      <c r="P126" s="40"/>
      <c r="Q126" s="40"/>
      <c r="R126" s="40"/>
      <c r="S126" s="40"/>
      <c r="T126" s="40"/>
      <c r="U126" s="40"/>
      <c r="V126" s="40"/>
      <c r="W126" s="40"/>
      <c r="X126" s="46"/>
      <c r="Y126" s="46"/>
      <c r="Z126" s="46"/>
      <c r="AA126" s="42"/>
      <c r="AB126" s="191" t="s">
        <v>796</v>
      </c>
      <c r="AC126" s="45"/>
      <c r="AD126" s="11">
        <f t="shared" si="2"/>
        <v>1</v>
      </c>
      <c r="AE126" s="22" t="s">
        <v>934</v>
      </c>
      <c r="AF126" s="10">
        <f t="shared" si="3"/>
        <v>1</v>
      </c>
    </row>
    <row r="127" spans="1:32" s="7" customFormat="1" ht="12" x14ac:dyDescent="0.25">
      <c r="A127" s="12"/>
      <c r="B127" s="226" t="s">
        <v>312</v>
      </c>
      <c r="C127" s="218" t="s">
        <v>776</v>
      </c>
      <c r="D127" s="252" t="s">
        <v>871</v>
      </c>
      <c r="E127" s="187" t="s">
        <v>335</v>
      </c>
      <c r="F127" s="187" t="s">
        <v>335</v>
      </c>
      <c r="G127" s="174" t="s">
        <v>247</v>
      </c>
      <c r="H127" s="202" t="s">
        <v>247</v>
      </c>
      <c r="I127" s="5" t="s">
        <v>247</v>
      </c>
      <c r="J127" s="5" t="s">
        <v>247</v>
      </c>
      <c r="K127" s="178" t="s">
        <v>247</v>
      </c>
      <c r="L127" s="43" t="s">
        <v>125</v>
      </c>
      <c r="M127" s="240" t="s">
        <v>639</v>
      </c>
      <c r="N127" s="95" t="s">
        <v>568</v>
      </c>
      <c r="O127" s="40"/>
      <c r="P127" s="40"/>
      <c r="Q127" s="40"/>
      <c r="R127" s="40"/>
      <c r="S127" s="40"/>
      <c r="T127" s="40"/>
      <c r="U127" s="40"/>
      <c r="V127" s="40"/>
      <c r="W127" s="40"/>
      <c r="X127" s="46"/>
      <c r="Y127" s="46"/>
      <c r="Z127" s="46"/>
      <c r="AA127" s="42"/>
      <c r="AB127" s="191" t="s">
        <v>796</v>
      </c>
      <c r="AC127" s="45"/>
      <c r="AD127" s="11">
        <f t="shared" si="2"/>
        <v>1</v>
      </c>
      <c r="AE127" s="22" t="s">
        <v>934</v>
      </c>
      <c r="AF127" s="10">
        <f t="shared" si="3"/>
        <v>1</v>
      </c>
    </row>
    <row r="128" spans="1:32" s="7" customFormat="1" ht="12" x14ac:dyDescent="0.25">
      <c r="A128" s="12"/>
      <c r="B128" s="226" t="s">
        <v>312</v>
      </c>
      <c r="C128" s="218" t="s">
        <v>776</v>
      </c>
      <c r="D128" s="252" t="s">
        <v>871</v>
      </c>
      <c r="E128" s="187" t="s">
        <v>335</v>
      </c>
      <c r="F128" s="187" t="s">
        <v>335</v>
      </c>
      <c r="G128" s="174" t="s">
        <v>247</v>
      </c>
      <c r="H128" s="202" t="s">
        <v>247</v>
      </c>
      <c r="I128" s="5" t="s">
        <v>247</v>
      </c>
      <c r="J128" s="5" t="s">
        <v>247</v>
      </c>
      <c r="K128" s="178" t="s">
        <v>247</v>
      </c>
      <c r="L128" s="43" t="s">
        <v>124</v>
      </c>
      <c r="M128" s="240" t="s">
        <v>640</v>
      </c>
      <c r="N128" s="95" t="s">
        <v>525</v>
      </c>
      <c r="O128" s="240" t="s">
        <v>641</v>
      </c>
      <c r="P128" s="40"/>
      <c r="Q128" s="40"/>
      <c r="R128" s="40"/>
      <c r="S128" s="40"/>
      <c r="T128" s="40"/>
      <c r="U128" s="40"/>
      <c r="V128" s="40"/>
      <c r="W128" s="40"/>
      <c r="X128" s="46"/>
      <c r="Y128" s="46"/>
      <c r="Z128" s="46"/>
      <c r="AA128" s="42"/>
      <c r="AB128" s="191" t="s">
        <v>796</v>
      </c>
      <c r="AC128" s="45"/>
      <c r="AD128" s="11">
        <f t="shared" si="2"/>
        <v>1</v>
      </c>
      <c r="AE128" s="22" t="s">
        <v>934</v>
      </c>
      <c r="AF128" s="10">
        <f t="shared" si="3"/>
        <v>1</v>
      </c>
    </row>
    <row r="129" spans="1:32" s="7" customFormat="1" ht="12" x14ac:dyDescent="0.25">
      <c r="A129" s="12"/>
      <c r="B129" s="226" t="s">
        <v>312</v>
      </c>
      <c r="C129" s="218" t="s">
        <v>776</v>
      </c>
      <c r="D129" s="254"/>
      <c r="E129" s="30" t="s">
        <v>313</v>
      </c>
      <c r="F129" s="30"/>
      <c r="G129" s="174"/>
      <c r="H129" s="202" t="s">
        <v>247</v>
      </c>
      <c r="I129" s="5" t="s">
        <v>247</v>
      </c>
      <c r="J129" s="5" t="s">
        <v>247</v>
      </c>
      <c r="K129" s="178" t="s">
        <v>247</v>
      </c>
      <c r="L129" s="43" t="s">
        <v>770</v>
      </c>
      <c r="M129" s="240" t="s">
        <v>642</v>
      </c>
      <c r="N129" s="95" t="s">
        <v>526</v>
      </c>
      <c r="O129" s="40"/>
      <c r="P129" s="40"/>
      <c r="Q129" s="40"/>
      <c r="R129" s="40"/>
      <c r="S129" s="40"/>
      <c r="T129" s="40"/>
      <c r="U129" s="40"/>
      <c r="V129" s="40"/>
      <c r="W129" s="40"/>
      <c r="X129" s="46"/>
      <c r="Y129" s="46"/>
      <c r="Z129" s="46"/>
      <c r="AA129" s="42"/>
      <c r="AB129" s="191" t="s">
        <v>796</v>
      </c>
      <c r="AC129" s="45"/>
      <c r="AD129" s="11">
        <f t="shared" si="2"/>
        <v>0</v>
      </c>
      <c r="AE129" s="22"/>
      <c r="AF129" s="10">
        <f t="shared" si="3"/>
        <v>1</v>
      </c>
    </row>
    <row r="130" spans="1:32" s="7" customFormat="1" ht="12" x14ac:dyDescent="0.25">
      <c r="A130" s="12"/>
      <c r="B130" s="226" t="s">
        <v>312</v>
      </c>
      <c r="C130" s="218" t="s">
        <v>776</v>
      </c>
      <c r="D130" s="254"/>
      <c r="E130" s="30" t="s">
        <v>313</v>
      </c>
      <c r="F130" s="30"/>
      <c r="G130" s="174"/>
      <c r="H130" s="202" t="s">
        <v>247</v>
      </c>
      <c r="I130" s="5" t="s">
        <v>247</v>
      </c>
      <c r="J130" s="5" t="s">
        <v>247</v>
      </c>
      <c r="K130" s="178" t="s">
        <v>247</v>
      </c>
      <c r="L130" s="43" t="s">
        <v>771</v>
      </c>
      <c r="M130" s="240" t="s">
        <v>643</v>
      </c>
      <c r="N130" s="95" t="s">
        <v>527</v>
      </c>
      <c r="O130" s="40"/>
      <c r="P130" s="40"/>
      <c r="Q130" s="40"/>
      <c r="R130" s="40"/>
      <c r="S130" s="40"/>
      <c r="T130" s="40"/>
      <c r="U130" s="40"/>
      <c r="V130" s="40"/>
      <c r="W130" s="40"/>
      <c r="X130" s="46"/>
      <c r="Y130" s="46"/>
      <c r="Z130" s="46"/>
      <c r="AA130" s="42"/>
      <c r="AB130" s="191" t="s">
        <v>796</v>
      </c>
      <c r="AC130" s="45"/>
      <c r="AD130" s="11">
        <f t="shared" si="2"/>
        <v>0</v>
      </c>
      <c r="AE130" s="22"/>
      <c r="AF130" s="10">
        <f t="shared" si="3"/>
        <v>1</v>
      </c>
    </row>
    <row r="131" spans="1:32" s="7" customFormat="1" ht="12" x14ac:dyDescent="0.25">
      <c r="A131" s="12"/>
      <c r="B131" s="226" t="s">
        <v>312</v>
      </c>
      <c r="C131" s="218" t="s">
        <v>776</v>
      </c>
      <c r="D131" s="254"/>
      <c r="E131" s="30" t="s">
        <v>313</v>
      </c>
      <c r="F131" s="30"/>
      <c r="G131" s="174"/>
      <c r="H131" s="202" t="s">
        <v>247</v>
      </c>
      <c r="I131" s="5" t="s">
        <v>247</v>
      </c>
      <c r="J131" s="5" t="s">
        <v>247</v>
      </c>
      <c r="K131" s="178" t="s">
        <v>247</v>
      </c>
      <c r="L131" s="43" t="s">
        <v>772</v>
      </c>
      <c r="M131" s="240" t="s">
        <v>644</v>
      </c>
      <c r="N131" s="95" t="s">
        <v>514</v>
      </c>
      <c r="O131" s="40"/>
      <c r="P131" s="40"/>
      <c r="Q131" s="40"/>
      <c r="R131" s="40"/>
      <c r="S131" s="40"/>
      <c r="T131" s="40"/>
      <c r="U131" s="40"/>
      <c r="V131" s="44"/>
      <c r="W131" s="40"/>
      <c r="X131" s="46"/>
      <c r="Y131" s="46"/>
      <c r="Z131" s="46"/>
      <c r="AA131" s="42"/>
      <c r="AB131" s="191" t="s">
        <v>796</v>
      </c>
      <c r="AC131" s="45"/>
      <c r="AD131" s="11">
        <f t="shared" si="2"/>
        <v>0</v>
      </c>
      <c r="AE131" s="22"/>
      <c r="AF131" s="10">
        <f t="shared" si="3"/>
        <v>1</v>
      </c>
    </row>
    <row r="132" spans="1:32" s="7" customFormat="1" ht="11.5" x14ac:dyDescent="0.25">
      <c r="A132" s="12"/>
      <c r="B132" s="226" t="s">
        <v>312</v>
      </c>
      <c r="C132" s="218" t="s">
        <v>776</v>
      </c>
      <c r="D132" s="254"/>
      <c r="E132" s="30" t="s">
        <v>313</v>
      </c>
      <c r="F132" s="30"/>
      <c r="G132" s="174"/>
      <c r="H132" s="202" t="s">
        <v>247</v>
      </c>
      <c r="I132" s="5" t="s">
        <v>247</v>
      </c>
      <c r="J132" s="5" t="s">
        <v>247</v>
      </c>
      <c r="K132" s="178" t="s">
        <v>247</v>
      </c>
      <c r="L132" s="43" t="s">
        <v>729</v>
      </c>
      <c r="M132" s="240" t="s">
        <v>645</v>
      </c>
      <c r="N132" s="95" t="s">
        <v>515</v>
      </c>
      <c r="O132" s="40"/>
      <c r="P132" s="40"/>
      <c r="Q132" s="40"/>
      <c r="R132" s="40"/>
      <c r="S132" s="40"/>
      <c r="T132" s="40"/>
      <c r="U132" s="40"/>
      <c r="V132" s="44"/>
      <c r="W132" s="40"/>
      <c r="X132" s="44"/>
      <c r="Y132" s="44"/>
      <c r="Z132" s="44"/>
      <c r="AA132" s="42"/>
      <c r="AB132" s="191" t="s">
        <v>796</v>
      </c>
      <c r="AC132" s="45"/>
      <c r="AD132" s="11">
        <f t="shared" si="2"/>
        <v>0</v>
      </c>
      <c r="AE132" s="22"/>
      <c r="AF132" s="10">
        <f t="shared" si="3"/>
        <v>1</v>
      </c>
    </row>
    <row r="133" spans="1:32" s="7" customFormat="1" ht="11.5" x14ac:dyDescent="0.25">
      <c r="A133" s="12"/>
      <c r="B133" s="226" t="s">
        <v>312</v>
      </c>
      <c r="C133" s="218" t="s">
        <v>776</v>
      </c>
      <c r="D133" s="254"/>
      <c r="E133" s="30" t="s">
        <v>313</v>
      </c>
      <c r="F133" s="30"/>
      <c r="G133" s="174"/>
      <c r="H133" s="202" t="s">
        <v>247</v>
      </c>
      <c r="I133" s="5" t="s">
        <v>247</v>
      </c>
      <c r="J133" s="5" t="s">
        <v>247</v>
      </c>
      <c r="K133" s="178" t="s">
        <v>247</v>
      </c>
      <c r="L133" s="43" t="s">
        <v>730</v>
      </c>
      <c r="M133" s="240" t="s">
        <v>646</v>
      </c>
      <c r="N133" s="95" t="s">
        <v>516</v>
      </c>
      <c r="O133" s="40"/>
      <c r="P133" s="40"/>
      <c r="Q133" s="40"/>
      <c r="R133" s="40"/>
      <c r="S133" s="40"/>
      <c r="T133" s="40"/>
      <c r="U133" s="40"/>
      <c r="V133" s="44"/>
      <c r="W133" s="40"/>
      <c r="X133" s="44"/>
      <c r="Y133" s="44"/>
      <c r="Z133" s="44"/>
      <c r="AA133" s="42"/>
      <c r="AB133" s="191" t="s">
        <v>796</v>
      </c>
      <c r="AC133" s="45"/>
      <c r="AD133" s="11">
        <f t="shared" si="2"/>
        <v>0</v>
      </c>
      <c r="AE133" s="22"/>
      <c r="AF133" s="10">
        <f t="shared" si="3"/>
        <v>1</v>
      </c>
    </row>
    <row r="134" spans="1:32" s="7" customFormat="1" ht="12" x14ac:dyDescent="0.25">
      <c r="A134" s="12"/>
      <c r="B134" s="226" t="s">
        <v>312</v>
      </c>
      <c r="C134" s="218" t="s">
        <v>776</v>
      </c>
      <c r="D134" s="254"/>
      <c r="E134" s="30" t="s">
        <v>313</v>
      </c>
      <c r="F134" s="30"/>
      <c r="G134" s="174"/>
      <c r="H134" s="202" t="s">
        <v>247</v>
      </c>
      <c r="I134" s="5" t="s">
        <v>247</v>
      </c>
      <c r="J134" s="5" t="s">
        <v>247</v>
      </c>
      <c r="K134" s="178" t="s">
        <v>247</v>
      </c>
      <c r="L134" s="43" t="s">
        <v>731</v>
      </c>
      <c r="M134" s="240" t="s">
        <v>647</v>
      </c>
      <c r="N134" s="95" t="s">
        <v>517</v>
      </c>
      <c r="O134" s="40"/>
      <c r="P134" s="40"/>
      <c r="Q134" s="40"/>
      <c r="R134" s="40"/>
      <c r="S134" s="40"/>
      <c r="T134" s="40"/>
      <c r="U134" s="40"/>
      <c r="V134" s="40"/>
      <c r="W134" s="40"/>
      <c r="X134" s="46"/>
      <c r="Y134" s="44"/>
      <c r="Z134" s="44"/>
      <c r="AA134" s="42"/>
      <c r="AB134" s="191" t="s">
        <v>796</v>
      </c>
      <c r="AC134" s="45"/>
      <c r="AD134" s="11">
        <f t="shared" si="2"/>
        <v>0</v>
      </c>
      <c r="AE134" s="22"/>
      <c r="AF134" s="10">
        <f t="shared" si="3"/>
        <v>1</v>
      </c>
    </row>
    <row r="135" spans="1:32" s="7" customFormat="1" ht="12" x14ac:dyDescent="0.25">
      <c r="A135" s="12"/>
      <c r="B135" s="226" t="s">
        <v>312</v>
      </c>
      <c r="C135" s="218" t="s">
        <v>776</v>
      </c>
      <c r="D135" s="254"/>
      <c r="E135" s="30" t="s">
        <v>313</v>
      </c>
      <c r="F135" s="30"/>
      <c r="G135" s="174"/>
      <c r="H135" s="202" t="s">
        <v>247</v>
      </c>
      <c r="I135" s="5" t="s">
        <v>247</v>
      </c>
      <c r="J135" s="5" t="s">
        <v>247</v>
      </c>
      <c r="K135" s="178" t="s">
        <v>247</v>
      </c>
      <c r="L135" s="43" t="s">
        <v>732</v>
      </c>
      <c r="M135" s="240" t="s">
        <v>648</v>
      </c>
      <c r="N135" s="95" t="s">
        <v>518</v>
      </c>
      <c r="O135" s="40"/>
      <c r="P135" s="40"/>
      <c r="Q135" s="40"/>
      <c r="R135" s="40"/>
      <c r="S135" s="40"/>
      <c r="T135" s="40"/>
      <c r="U135" s="40"/>
      <c r="V135" s="40"/>
      <c r="W135" s="40"/>
      <c r="X135" s="46"/>
      <c r="Y135" s="44"/>
      <c r="Z135" s="44"/>
      <c r="AA135" s="42"/>
      <c r="AB135" s="191" t="s">
        <v>796</v>
      </c>
      <c r="AC135" s="45"/>
      <c r="AD135" s="11">
        <f t="shared" si="2"/>
        <v>0</v>
      </c>
      <c r="AE135" s="22"/>
      <c r="AF135" s="10">
        <f t="shared" si="3"/>
        <v>1</v>
      </c>
    </row>
    <row r="136" spans="1:32" s="7" customFormat="1" ht="11.5" x14ac:dyDescent="0.25">
      <c r="A136" s="12"/>
      <c r="B136" s="226" t="s">
        <v>312</v>
      </c>
      <c r="C136" s="218" t="s">
        <v>776</v>
      </c>
      <c r="D136" s="254"/>
      <c r="E136" s="30" t="s">
        <v>313</v>
      </c>
      <c r="F136" s="30"/>
      <c r="G136" s="174"/>
      <c r="H136" s="202" t="s">
        <v>247</v>
      </c>
      <c r="I136" s="5" t="s">
        <v>247</v>
      </c>
      <c r="J136" s="5" t="s">
        <v>247</v>
      </c>
      <c r="K136" s="178" t="s">
        <v>247</v>
      </c>
      <c r="L136" s="43" t="s">
        <v>773</v>
      </c>
      <c r="M136" s="240" t="s">
        <v>649</v>
      </c>
      <c r="N136" s="95" t="s">
        <v>519</v>
      </c>
      <c r="O136" s="40"/>
      <c r="P136" s="40"/>
      <c r="Q136" s="40"/>
      <c r="R136" s="40"/>
      <c r="S136" s="40"/>
      <c r="T136" s="40"/>
      <c r="U136" s="40"/>
      <c r="V136" s="44"/>
      <c r="W136" s="40"/>
      <c r="X136" s="44"/>
      <c r="Y136" s="44"/>
      <c r="Z136" s="44"/>
      <c r="AA136" s="42"/>
      <c r="AB136" s="191" t="s">
        <v>796</v>
      </c>
      <c r="AC136" s="45"/>
      <c r="AD136" s="11">
        <f t="shared" si="2"/>
        <v>0</v>
      </c>
      <c r="AE136" s="22"/>
      <c r="AF136" s="10">
        <f t="shared" si="3"/>
        <v>1</v>
      </c>
    </row>
    <row r="137" spans="1:32" s="7" customFormat="1" ht="12" x14ac:dyDescent="0.25">
      <c r="A137" s="12"/>
      <c r="B137" s="226" t="s">
        <v>312</v>
      </c>
      <c r="C137" s="218" t="s">
        <v>776</v>
      </c>
      <c r="D137" s="254"/>
      <c r="E137" s="30" t="s">
        <v>313</v>
      </c>
      <c r="F137" s="30"/>
      <c r="G137" s="174"/>
      <c r="H137" s="202" t="s">
        <v>247</v>
      </c>
      <c r="I137" s="5" t="s">
        <v>247</v>
      </c>
      <c r="J137" s="5" t="s">
        <v>247</v>
      </c>
      <c r="K137" s="178" t="s">
        <v>247</v>
      </c>
      <c r="L137" s="43" t="s">
        <v>774</v>
      </c>
      <c r="M137" s="240" t="s">
        <v>650</v>
      </c>
      <c r="N137" s="95" t="s">
        <v>520</v>
      </c>
      <c r="O137" s="40"/>
      <c r="P137" s="40"/>
      <c r="Q137" s="40"/>
      <c r="R137" s="40"/>
      <c r="S137" s="40"/>
      <c r="T137" s="40"/>
      <c r="U137" s="40"/>
      <c r="V137" s="44"/>
      <c r="W137" s="40"/>
      <c r="X137" s="46"/>
      <c r="Y137" s="46"/>
      <c r="Z137" s="46"/>
      <c r="AA137" s="42"/>
      <c r="AB137" s="191" t="s">
        <v>796</v>
      </c>
      <c r="AC137" s="45"/>
      <c r="AD137" s="11">
        <f t="shared" ref="AD137:AD200" si="4">IF(AND(G137&lt;&gt;"",H137&lt;&gt;"",I137&lt;&gt;"",J137&lt;&gt;"",K137&lt;&gt;""),1,0)</f>
        <v>0</v>
      </c>
      <c r="AE137" s="22"/>
      <c r="AF137" s="10">
        <f t="shared" ref="AF137:AF200" si="5">IF(OR(H137&lt;&gt;"",I137&lt;&gt;""),1,0)</f>
        <v>1</v>
      </c>
    </row>
    <row r="138" spans="1:32" s="7" customFormat="1" ht="12" x14ac:dyDescent="0.25">
      <c r="A138" s="12"/>
      <c r="B138" s="225"/>
      <c r="C138" s="31"/>
      <c r="D138" s="30"/>
      <c r="E138" s="30"/>
      <c r="F138" s="30"/>
      <c r="G138" s="174"/>
      <c r="H138" s="202"/>
      <c r="I138" s="5"/>
      <c r="J138" s="5"/>
      <c r="K138" s="178"/>
      <c r="L138" s="43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6"/>
      <c r="Y138" s="46"/>
      <c r="Z138" s="46"/>
      <c r="AA138" s="42"/>
      <c r="AB138" s="190"/>
      <c r="AC138" s="45"/>
      <c r="AD138" s="11">
        <f t="shared" si="4"/>
        <v>0</v>
      </c>
      <c r="AE138" s="22"/>
      <c r="AF138" s="10">
        <f t="shared" si="5"/>
        <v>0</v>
      </c>
    </row>
    <row r="139" spans="1:32" s="12" customFormat="1" ht="12" x14ac:dyDescent="0.25">
      <c r="B139" s="225"/>
      <c r="C139" s="31"/>
      <c r="D139" s="30"/>
      <c r="E139" s="30"/>
      <c r="F139" s="30"/>
      <c r="G139" s="174"/>
      <c r="H139" s="202"/>
      <c r="I139" s="5"/>
      <c r="J139" s="5"/>
      <c r="K139" s="178"/>
      <c r="L139" s="43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6"/>
      <c r="Y139" s="46"/>
      <c r="Z139" s="46"/>
      <c r="AA139" s="42"/>
      <c r="AB139" s="190"/>
      <c r="AC139" s="49"/>
      <c r="AD139" s="11">
        <f t="shared" si="4"/>
        <v>0</v>
      </c>
      <c r="AE139" s="22"/>
      <c r="AF139" s="10">
        <f t="shared" si="5"/>
        <v>0</v>
      </c>
    </row>
    <row r="140" spans="1:32" s="7" customFormat="1" ht="12" x14ac:dyDescent="0.25">
      <c r="A140" s="12"/>
      <c r="B140" s="226" t="s">
        <v>312</v>
      </c>
      <c r="C140" s="218" t="s">
        <v>822</v>
      </c>
      <c r="D140" s="31"/>
      <c r="E140" s="31"/>
      <c r="F140" s="113"/>
      <c r="G140" s="5"/>
      <c r="H140" s="202"/>
      <c r="I140" s="5"/>
      <c r="J140" s="202" t="s">
        <v>247</v>
      </c>
      <c r="K140" s="203" t="s">
        <v>247</v>
      </c>
      <c r="L140" s="43" t="s">
        <v>110</v>
      </c>
      <c r="M140" s="47" t="s">
        <v>754</v>
      </c>
      <c r="N140" s="95" t="s">
        <v>604</v>
      </c>
      <c r="O140" s="40"/>
      <c r="P140" s="134"/>
      <c r="Q140" s="134"/>
      <c r="R140" s="134"/>
      <c r="S140" s="134"/>
      <c r="T140" s="134"/>
      <c r="U140" s="134"/>
      <c r="V140" s="134"/>
      <c r="W140" s="206"/>
      <c r="X140" s="204"/>
      <c r="Y140" s="204"/>
      <c r="Z140" s="204"/>
      <c r="AA140" s="207"/>
      <c r="AB140" s="191" t="s">
        <v>797</v>
      </c>
      <c r="AC140" s="45"/>
      <c r="AD140" s="11">
        <f t="shared" si="4"/>
        <v>0</v>
      </c>
      <c r="AE140" s="22"/>
      <c r="AF140" s="10">
        <f t="shared" si="5"/>
        <v>0</v>
      </c>
    </row>
    <row r="141" spans="1:32" s="7" customFormat="1" ht="12" x14ac:dyDescent="0.25">
      <c r="A141" s="12"/>
      <c r="B141" s="226" t="s">
        <v>312</v>
      </c>
      <c r="C141" s="218" t="s">
        <v>822</v>
      </c>
      <c r="D141" s="253"/>
      <c r="E141" s="186" t="s">
        <v>313</v>
      </c>
      <c r="F141" s="113" t="s">
        <v>313</v>
      </c>
      <c r="G141" s="5" t="s">
        <v>247</v>
      </c>
      <c r="H141" s="202"/>
      <c r="I141" s="5"/>
      <c r="J141" s="202" t="s">
        <v>247</v>
      </c>
      <c r="K141" s="203" t="s">
        <v>247</v>
      </c>
      <c r="L141" s="43" t="s">
        <v>112</v>
      </c>
      <c r="M141" s="47" t="s">
        <v>652</v>
      </c>
      <c r="N141" s="95" t="s">
        <v>507</v>
      </c>
      <c r="O141" s="40"/>
      <c r="P141" s="134"/>
      <c r="Q141" s="134"/>
      <c r="R141" s="40"/>
      <c r="S141" s="40"/>
      <c r="T141" s="134"/>
      <c r="U141" s="134"/>
      <c r="V141" s="134"/>
      <c r="W141" s="134"/>
      <c r="X141" s="204"/>
      <c r="Y141" s="204"/>
      <c r="Z141" s="204"/>
      <c r="AA141" s="207"/>
      <c r="AB141" s="191" t="s">
        <v>797</v>
      </c>
      <c r="AC141" s="45"/>
      <c r="AD141" s="11">
        <f t="shared" si="4"/>
        <v>0</v>
      </c>
      <c r="AE141" s="22"/>
      <c r="AF141" s="10">
        <f t="shared" si="5"/>
        <v>0</v>
      </c>
    </row>
    <row r="142" spans="1:32" s="7" customFormat="1" ht="12" x14ac:dyDescent="0.25">
      <c r="A142" s="12"/>
      <c r="B142" s="226" t="s">
        <v>312</v>
      </c>
      <c r="C142" s="218" t="s">
        <v>822</v>
      </c>
      <c r="D142" s="253"/>
      <c r="E142" s="186" t="s">
        <v>313</v>
      </c>
      <c r="F142" s="113" t="s">
        <v>313</v>
      </c>
      <c r="G142" s="5" t="s">
        <v>247</v>
      </c>
      <c r="H142" s="202"/>
      <c r="I142" s="5"/>
      <c r="J142" s="202" t="s">
        <v>247</v>
      </c>
      <c r="K142" s="203" t="s">
        <v>247</v>
      </c>
      <c r="L142" s="43" t="s">
        <v>115</v>
      </c>
      <c r="M142" s="47" t="s">
        <v>653</v>
      </c>
      <c r="N142" s="95" t="s">
        <v>508</v>
      </c>
      <c r="O142" s="40"/>
      <c r="P142" s="134"/>
      <c r="Q142" s="134"/>
      <c r="R142" s="40"/>
      <c r="S142" s="40"/>
      <c r="T142" s="134"/>
      <c r="U142" s="134"/>
      <c r="V142" s="134"/>
      <c r="W142" s="134"/>
      <c r="X142" s="204"/>
      <c r="Y142" s="204"/>
      <c r="Z142" s="204"/>
      <c r="AA142" s="207"/>
      <c r="AB142" s="191" t="s">
        <v>797</v>
      </c>
      <c r="AC142" s="45"/>
      <c r="AD142" s="11">
        <f t="shared" si="4"/>
        <v>0</v>
      </c>
      <c r="AE142" s="22"/>
      <c r="AF142" s="10">
        <f t="shared" si="5"/>
        <v>0</v>
      </c>
    </row>
    <row r="143" spans="1:32" s="7" customFormat="1" ht="12" x14ac:dyDescent="0.25">
      <c r="A143" s="12"/>
      <c r="B143" s="226" t="s">
        <v>312</v>
      </c>
      <c r="C143" s="218" t="s">
        <v>822</v>
      </c>
      <c r="D143" s="253"/>
      <c r="E143" s="186" t="s">
        <v>313</v>
      </c>
      <c r="F143" s="113" t="s">
        <v>313</v>
      </c>
      <c r="G143" s="5" t="s">
        <v>247</v>
      </c>
      <c r="H143" s="202"/>
      <c r="I143" s="5"/>
      <c r="J143" s="202" t="s">
        <v>247</v>
      </c>
      <c r="K143" s="203" t="s">
        <v>247</v>
      </c>
      <c r="L143" s="43" t="s">
        <v>113</v>
      </c>
      <c r="M143" s="47" t="s">
        <v>654</v>
      </c>
      <c r="N143" s="95" t="s">
        <v>509</v>
      </c>
      <c r="O143" s="40"/>
      <c r="P143" s="134"/>
      <c r="Q143" s="134"/>
      <c r="R143" s="40"/>
      <c r="S143" s="40"/>
      <c r="T143" s="134"/>
      <c r="U143" s="134"/>
      <c r="V143" s="134"/>
      <c r="W143" s="134"/>
      <c r="X143" s="204"/>
      <c r="Y143" s="204"/>
      <c r="Z143" s="204"/>
      <c r="AA143" s="207"/>
      <c r="AB143" s="191" t="s">
        <v>797</v>
      </c>
      <c r="AC143" s="45"/>
      <c r="AD143" s="11">
        <f t="shared" si="4"/>
        <v>0</v>
      </c>
      <c r="AE143" s="22"/>
      <c r="AF143" s="10">
        <f t="shared" si="5"/>
        <v>0</v>
      </c>
    </row>
    <row r="144" spans="1:32" s="7" customFormat="1" ht="12" x14ac:dyDescent="0.25">
      <c r="A144" s="12"/>
      <c r="B144" s="226" t="s">
        <v>312</v>
      </c>
      <c r="C144" s="218" t="s">
        <v>822</v>
      </c>
      <c r="D144" s="253"/>
      <c r="E144" s="186" t="s">
        <v>313</v>
      </c>
      <c r="F144" s="113" t="s">
        <v>313</v>
      </c>
      <c r="G144" s="5" t="s">
        <v>247</v>
      </c>
      <c r="H144" s="202"/>
      <c r="I144" s="5"/>
      <c r="J144" s="202" t="s">
        <v>247</v>
      </c>
      <c r="K144" s="203" t="s">
        <v>247</v>
      </c>
      <c r="L144" s="43" t="s">
        <v>116</v>
      </c>
      <c r="M144" s="47" t="s">
        <v>655</v>
      </c>
      <c r="N144" s="95" t="s">
        <v>510</v>
      </c>
      <c r="O144" s="40"/>
      <c r="P144" s="134"/>
      <c r="Q144" s="134"/>
      <c r="R144" s="40"/>
      <c r="S144" s="40"/>
      <c r="T144" s="134"/>
      <c r="U144" s="134"/>
      <c r="V144" s="134"/>
      <c r="W144" s="134"/>
      <c r="X144" s="204"/>
      <c r="Y144" s="204"/>
      <c r="Z144" s="204"/>
      <c r="AA144" s="207"/>
      <c r="AB144" s="191" t="s">
        <v>797</v>
      </c>
      <c r="AC144" s="45"/>
      <c r="AD144" s="11">
        <f t="shared" si="4"/>
        <v>0</v>
      </c>
      <c r="AE144" s="22"/>
      <c r="AF144" s="10">
        <f t="shared" si="5"/>
        <v>0</v>
      </c>
    </row>
    <row r="145" spans="1:32" s="7" customFormat="1" ht="12" x14ac:dyDescent="0.25">
      <c r="A145" s="12"/>
      <c r="B145" s="226" t="s">
        <v>312</v>
      </c>
      <c r="C145" s="218" t="s">
        <v>822</v>
      </c>
      <c r="D145" s="253"/>
      <c r="E145" s="186" t="s">
        <v>313</v>
      </c>
      <c r="F145" s="113" t="s">
        <v>313</v>
      </c>
      <c r="G145" s="5" t="s">
        <v>247</v>
      </c>
      <c r="H145" s="202"/>
      <c r="I145" s="5"/>
      <c r="J145" s="202" t="s">
        <v>247</v>
      </c>
      <c r="K145" s="203" t="s">
        <v>247</v>
      </c>
      <c r="L145" s="43" t="s">
        <v>118</v>
      </c>
      <c r="M145" s="47" t="s">
        <v>656</v>
      </c>
      <c r="N145" s="95" t="s">
        <v>511</v>
      </c>
      <c r="O145" s="40"/>
      <c r="P145" s="134"/>
      <c r="Q145" s="134"/>
      <c r="R145" s="40"/>
      <c r="S145" s="40"/>
      <c r="T145" s="134"/>
      <c r="U145" s="134"/>
      <c r="V145" s="134"/>
      <c r="W145" s="134"/>
      <c r="X145" s="204"/>
      <c r="Y145" s="204"/>
      <c r="Z145" s="204"/>
      <c r="AA145" s="207"/>
      <c r="AB145" s="191" t="s">
        <v>797</v>
      </c>
      <c r="AC145" s="45"/>
      <c r="AD145" s="11">
        <f t="shared" si="4"/>
        <v>0</v>
      </c>
      <c r="AE145" s="22"/>
      <c r="AF145" s="10">
        <f t="shared" si="5"/>
        <v>0</v>
      </c>
    </row>
    <row r="146" spans="1:32" s="7" customFormat="1" ht="12" x14ac:dyDescent="0.25">
      <c r="A146" s="12"/>
      <c r="B146" s="226" t="s">
        <v>312</v>
      </c>
      <c r="C146" s="218" t="s">
        <v>822</v>
      </c>
      <c r="D146" s="253"/>
      <c r="E146" s="186" t="s">
        <v>313</v>
      </c>
      <c r="F146" s="113" t="s">
        <v>313</v>
      </c>
      <c r="G146" s="5" t="s">
        <v>247</v>
      </c>
      <c r="H146" s="202"/>
      <c r="I146" s="5"/>
      <c r="J146" s="202" t="s">
        <v>247</v>
      </c>
      <c r="K146" s="203" t="s">
        <v>247</v>
      </c>
      <c r="L146" s="43" t="s">
        <v>119</v>
      </c>
      <c r="M146" s="47" t="s">
        <v>657</v>
      </c>
      <c r="N146" s="95" t="s">
        <v>512</v>
      </c>
      <c r="O146" s="40"/>
      <c r="P146" s="134"/>
      <c r="Q146" s="134"/>
      <c r="R146" s="40"/>
      <c r="S146" s="40"/>
      <c r="T146" s="134"/>
      <c r="U146" s="134"/>
      <c r="V146" s="134"/>
      <c r="W146" s="134"/>
      <c r="X146" s="204"/>
      <c r="Y146" s="204"/>
      <c r="Z146" s="204"/>
      <c r="AA146" s="207"/>
      <c r="AB146" s="191" t="s">
        <v>797</v>
      </c>
      <c r="AC146" s="45"/>
      <c r="AD146" s="11">
        <f t="shared" si="4"/>
        <v>0</v>
      </c>
      <c r="AE146" s="22"/>
      <c r="AF146" s="10">
        <f t="shared" si="5"/>
        <v>0</v>
      </c>
    </row>
    <row r="147" spans="1:32" s="7" customFormat="1" ht="11.5" x14ac:dyDescent="0.25">
      <c r="A147" s="12"/>
      <c r="B147" s="226" t="s">
        <v>312</v>
      </c>
      <c r="C147" s="218" t="s">
        <v>822</v>
      </c>
      <c r="D147" s="253"/>
      <c r="E147" s="186" t="s">
        <v>313</v>
      </c>
      <c r="F147" s="113" t="s">
        <v>313</v>
      </c>
      <c r="G147" s="5" t="s">
        <v>247</v>
      </c>
      <c r="H147" s="202"/>
      <c r="I147" s="5"/>
      <c r="J147" s="202" t="s">
        <v>247</v>
      </c>
      <c r="K147" s="203" t="s">
        <v>247</v>
      </c>
      <c r="L147" s="43" t="s">
        <v>107</v>
      </c>
      <c r="M147" s="47" t="s">
        <v>728</v>
      </c>
      <c r="N147" s="95" t="s">
        <v>513</v>
      </c>
      <c r="O147" s="40"/>
      <c r="P147" s="134"/>
      <c r="Q147" s="134"/>
      <c r="R147" s="40"/>
      <c r="S147" s="40"/>
      <c r="T147" s="134"/>
      <c r="U147" s="134"/>
      <c r="V147" s="206"/>
      <c r="W147" s="206"/>
      <c r="X147" s="206"/>
      <c r="Y147" s="206"/>
      <c r="Z147" s="206"/>
      <c r="AA147" s="205"/>
      <c r="AB147" s="191" t="s">
        <v>797</v>
      </c>
      <c r="AC147" s="45"/>
      <c r="AD147" s="11">
        <f t="shared" si="4"/>
        <v>0</v>
      </c>
      <c r="AE147" s="22"/>
      <c r="AF147" s="10">
        <f t="shared" si="5"/>
        <v>0</v>
      </c>
    </row>
    <row r="148" spans="1:32" s="7" customFormat="1" ht="11.5" x14ac:dyDescent="0.25">
      <c r="A148" s="12"/>
      <c r="B148" s="226" t="s">
        <v>312</v>
      </c>
      <c r="C148" s="218" t="s">
        <v>822</v>
      </c>
      <c r="D148" s="253"/>
      <c r="E148" s="186" t="s">
        <v>479</v>
      </c>
      <c r="F148" s="31" t="s">
        <v>313</v>
      </c>
      <c r="G148" s="5" t="s">
        <v>247</v>
      </c>
      <c r="H148" s="202"/>
      <c r="I148" s="5"/>
      <c r="J148" s="202" t="s">
        <v>247</v>
      </c>
      <c r="K148" s="203" t="s">
        <v>247</v>
      </c>
      <c r="L148" s="43" t="s">
        <v>108</v>
      </c>
      <c r="M148" s="47" t="s">
        <v>658</v>
      </c>
      <c r="N148" s="210" t="s">
        <v>565</v>
      </c>
      <c r="O148" s="95" t="s">
        <v>516</v>
      </c>
      <c r="P148" s="206"/>
      <c r="Q148" s="134"/>
      <c r="R148" s="40"/>
      <c r="S148" s="40"/>
      <c r="T148" s="134"/>
      <c r="U148" s="134"/>
      <c r="V148" s="206"/>
      <c r="W148" s="206"/>
      <c r="X148" s="206"/>
      <c r="Y148" s="206"/>
      <c r="Z148" s="206"/>
      <c r="AA148" s="205"/>
      <c r="AB148" s="191" t="s">
        <v>797</v>
      </c>
      <c r="AC148" s="45"/>
      <c r="AD148" s="11">
        <f t="shared" si="4"/>
        <v>0</v>
      </c>
      <c r="AE148" s="22"/>
      <c r="AF148" s="10">
        <f t="shared" si="5"/>
        <v>0</v>
      </c>
    </row>
    <row r="149" spans="1:32" s="7" customFormat="1" ht="11.5" x14ac:dyDescent="0.25">
      <c r="A149" s="12"/>
      <c r="B149" s="226" t="s">
        <v>312</v>
      </c>
      <c r="C149" s="218" t="s">
        <v>822</v>
      </c>
      <c r="D149" s="253"/>
      <c r="E149" s="186" t="s">
        <v>479</v>
      </c>
      <c r="F149" s="31" t="s">
        <v>313</v>
      </c>
      <c r="G149" s="5" t="s">
        <v>247</v>
      </c>
      <c r="H149" s="202"/>
      <c r="I149" s="5"/>
      <c r="J149" s="202" t="s">
        <v>247</v>
      </c>
      <c r="K149" s="203" t="s">
        <v>247</v>
      </c>
      <c r="L149" s="43" t="s">
        <v>105</v>
      </c>
      <c r="M149" s="47" t="s">
        <v>659</v>
      </c>
      <c r="N149" s="210" t="s">
        <v>566</v>
      </c>
      <c r="O149" s="95" t="s">
        <v>517</v>
      </c>
      <c r="P149" s="134"/>
      <c r="Q149" s="134"/>
      <c r="R149" s="40"/>
      <c r="S149" s="40"/>
      <c r="T149" s="134"/>
      <c r="U149" s="134"/>
      <c r="V149" s="134"/>
      <c r="W149" s="134"/>
      <c r="X149" s="134"/>
      <c r="Y149" s="134"/>
      <c r="Z149" s="134"/>
      <c r="AA149" s="205"/>
      <c r="AB149" s="191" t="s">
        <v>797</v>
      </c>
      <c r="AC149" s="45"/>
      <c r="AD149" s="11">
        <f t="shared" si="4"/>
        <v>0</v>
      </c>
      <c r="AE149" s="22"/>
      <c r="AF149" s="10">
        <f t="shared" si="5"/>
        <v>0</v>
      </c>
    </row>
    <row r="150" spans="1:32" s="7" customFormat="1" ht="11.5" x14ac:dyDescent="0.25">
      <c r="A150" s="12"/>
      <c r="B150" s="226" t="s">
        <v>312</v>
      </c>
      <c r="C150" s="218" t="s">
        <v>822</v>
      </c>
      <c r="D150" s="253"/>
      <c r="E150" s="31" t="s">
        <v>313</v>
      </c>
      <c r="F150" s="31" t="s">
        <v>313</v>
      </c>
      <c r="G150" s="5" t="s">
        <v>247</v>
      </c>
      <c r="H150" s="202"/>
      <c r="I150" s="5"/>
      <c r="J150" s="202" t="s">
        <v>247</v>
      </c>
      <c r="K150" s="203" t="s">
        <v>247</v>
      </c>
      <c r="L150" s="43" t="s">
        <v>106</v>
      </c>
      <c r="M150" s="47" t="s">
        <v>660</v>
      </c>
      <c r="N150" s="210" t="s">
        <v>567</v>
      </c>
      <c r="O150" s="95" t="s">
        <v>514</v>
      </c>
      <c r="P150" s="134"/>
      <c r="Q150" s="134"/>
      <c r="R150" s="40"/>
      <c r="S150" s="40"/>
      <c r="T150" s="134"/>
      <c r="U150" s="134"/>
      <c r="V150" s="134"/>
      <c r="W150" s="134"/>
      <c r="X150" s="134"/>
      <c r="Y150" s="134"/>
      <c r="Z150" s="134"/>
      <c r="AA150" s="205"/>
      <c r="AB150" s="191" t="s">
        <v>797</v>
      </c>
      <c r="AC150" s="45"/>
      <c r="AD150" s="11">
        <f t="shared" si="4"/>
        <v>0</v>
      </c>
      <c r="AE150" s="22"/>
      <c r="AF150" s="10">
        <f t="shared" si="5"/>
        <v>0</v>
      </c>
    </row>
    <row r="151" spans="1:32" s="7" customFormat="1" ht="11.5" x14ac:dyDescent="0.25">
      <c r="A151" s="12"/>
      <c r="B151" s="226" t="s">
        <v>312</v>
      </c>
      <c r="C151" s="218" t="s">
        <v>822</v>
      </c>
      <c r="D151" s="253"/>
      <c r="E151" s="31" t="s">
        <v>313</v>
      </c>
      <c r="F151" s="31" t="s">
        <v>313</v>
      </c>
      <c r="G151" s="5" t="s">
        <v>247</v>
      </c>
      <c r="H151" s="202"/>
      <c r="I151" s="5"/>
      <c r="J151" s="202" t="s">
        <v>247</v>
      </c>
      <c r="K151" s="203" t="s">
        <v>247</v>
      </c>
      <c r="L151" s="43" t="s">
        <v>103</v>
      </c>
      <c r="M151" s="47" t="s">
        <v>661</v>
      </c>
      <c r="N151" s="210" t="s">
        <v>568</v>
      </c>
      <c r="O151" s="95" t="s">
        <v>515</v>
      </c>
      <c r="P151" s="134"/>
      <c r="Q151" s="134"/>
      <c r="R151" s="40"/>
      <c r="S151" s="40"/>
      <c r="T151" s="134"/>
      <c r="U151" s="134"/>
      <c r="V151" s="134"/>
      <c r="W151" s="134"/>
      <c r="X151" s="134"/>
      <c r="Y151" s="134"/>
      <c r="Z151" s="134"/>
      <c r="AA151" s="205"/>
      <c r="AB151" s="190"/>
      <c r="AC151" s="45"/>
      <c r="AD151" s="11">
        <f t="shared" si="4"/>
        <v>0</v>
      </c>
      <c r="AE151" s="22"/>
      <c r="AF151" s="10">
        <f t="shared" si="5"/>
        <v>0</v>
      </c>
    </row>
    <row r="152" spans="1:32" s="7" customFormat="1" ht="11.5" x14ac:dyDescent="0.25">
      <c r="A152" s="12"/>
      <c r="B152" s="226" t="s">
        <v>312</v>
      </c>
      <c r="C152" s="218" t="s">
        <v>822</v>
      </c>
      <c r="D152" s="253"/>
      <c r="E152" s="31" t="s">
        <v>313</v>
      </c>
      <c r="F152" s="31" t="s">
        <v>313</v>
      </c>
      <c r="G152" s="5" t="s">
        <v>247</v>
      </c>
      <c r="H152" s="202"/>
      <c r="I152" s="5"/>
      <c r="J152" s="202" t="s">
        <v>247</v>
      </c>
      <c r="K152" s="203" t="s">
        <v>247</v>
      </c>
      <c r="L152" s="43" t="s">
        <v>104</v>
      </c>
      <c r="M152" s="47" t="s">
        <v>823</v>
      </c>
      <c r="N152" s="40"/>
      <c r="O152" s="40"/>
      <c r="P152" s="134"/>
      <c r="Q152" s="134"/>
      <c r="R152" s="40"/>
      <c r="S152" s="40"/>
      <c r="T152" s="134"/>
      <c r="U152" s="134"/>
      <c r="V152" s="134"/>
      <c r="W152" s="134"/>
      <c r="X152" s="134"/>
      <c r="Y152" s="134"/>
      <c r="Z152" s="134"/>
      <c r="AA152" s="205"/>
      <c r="AB152" s="190"/>
      <c r="AC152" s="45"/>
      <c r="AD152" s="11">
        <f t="shared" si="4"/>
        <v>0</v>
      </c>
      <c r="AE152" s="22"/>
      <c r="AF152" s="10">
        <f t="shared" si="5"/>
        <v>0</v>
      </c>
    </row>
    <row r="153" spans="1:32" s="12" customFormat="1" ht="11.5" x14ac:dyDescent="0.25">
      <c r="B153" s="227"/>
      <c r="C153" s="109"/>
      <c r="D153" s="31"/>
      <c r="E153" s="31"/>
      <c r="F153" s="31"/>
      <c r="G153" s="5"/>
      <c r="H153" s="202"/>
      <c r="I153" s="5"/>
      <c r="J153" s="5"/>
      <c r="K153" s="178"/>
      <c r="L153" s="43"/>
      <c r="M153" s="40"/>
      <c r="N153" s="40"/>
      <c r="O153" s="40"/>
      <c r="P153" s="134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2"/>
      <c r="AB153" s="190"/>
      <c r="AC153" s="49"/>
      <c r="AD153" s="11">
        <f t="shared" si="4"/>
        <v>0</v>
      </c>
      <c r="AE153" s="22"/>
      <c r="AF153" s="10">
        <f t="shared" si="5"/>
        <v>0</v>
      </c>
    </row>
    <row r="154" spans="1:32" s="7" customFormat="1" ht="12" x14ac:dyDescent="0.25">
      <c r="A154" s="12"/>
      <c r="B154" s="226" t="s">
        <v>312</v>
      </c>
      <c r="C154" s="217" t="s">
        <v>697</v>
      </c>
      <c r="D154" s="253" t="s">
        <v>872</v>
      </c>
      <c r="E154" s="186" t="s">
        <v>790</v>
      </c>
      <c r="F154" s="113"/>
      <c r="G154" s="5"/>
      <c r="H154" s="202" t="s">
        <v>247</v>
      </c>
      <c r="I154" s="5" t="s">
        <v>247</v>
      </c>
      <c r="J154" s="5" t="s">
        <v>247</v>
      </c>
      <c r="K154" s="203" t="s">
        <v>247</v>
      </c>
      <c r="L154" s="43" t="s">
        <v>469</v>
      </c>
      <c r="M154" s="237" t="s">
        <v>336</v>
      </c>
      <c r="N154" s="267" t="s">
        <v>560</v>
      </c>
      <c r="O154" s="95" t="s">
        <v>485</v>
      </c>
      <c r="P154" s="134"/>
      <c r="Q154" s="134"/>
      <c r="R154" s="40"/>
      <c r="S154" s="40"/>
      <c r="T154" s="134"/>
      <c r="U154" s="134"/>
      <c r="V154" s="134"/>
      <c r="W154" s="134"/>
      <c r="X154" s="204"/>
      <c r="Y154" s="204"/>
      <c r="Z154" s="204"/>
      <c r="AA154" s="205"/>
      <c r="AB154" s="191" t="s">
        <v>856</v>
      </c>
      <c r="AC154" s="45"/>
      <c r="AD154" s="11">
        <f t="shared" si="4"/>
        <v>0</v>
      </c>
      <c r="AE154" s="22"/>
      <c r="AF154" s="10">
        <f t="shared" si="5"/>
        <v>1</v>
      </c>
    </row>
    <row r="155" spans="1:32" s="7" customFormat="1" ht="12" x14ac:dyDescent="0.25">
      <c r="A155" s="12"/>
      <c r="B155" s="226" t="s">
        <v>312</v>
      </c>
      <c r="C155" s="217" t="s">
        <v>697</v>
      </c>
      <c r="D155" s="253" t="s">
        <v>872</v>
      </c>
      <c r="E155" s="186" t="s">
        <v>790</v>
      </c>
      <c r="F155" s="113"/>
      <c r="G155" s="5"/>
      <c r="H155" s="202" t="s">
        <v>247</v>
      </c>
      <c r="I155" s="5" t="s">
        <v>247</v>
      </c>
      <c r="J155" s="5" t="s">
        <v>247</v>
      </c>
      <c r="K155" s="203" t="s">
        <v>247</v>
      </c>
      <c r="L155" s="43" t="s">
        <v>470</v>
      </c>
      <c r="M155" s="237" t="s">
        <v>337</v>
      </c>
      <c r="N155" s="267" t="s">
        <v>561</v>
      </c>
      <c r="O155" s="95" t="s">
        <v>484</v>
      </c>
      <c r="P155" s="134"/>
      <c r="Q155" s="134"/>
      <c r="R155" s="40"/>
      <c r="S155" s="40"/>
      <c r="T155" s="134"/>
      <c r="U155" s="134"/>
      <c r="V155" s="134"/>
      <c r="W155" s="134"/>
      <c r="X155" s="204"/>
      <c r="Y155" s="204"/>
      <c r="Z155" s="204"/>
      <c r="AA155" s="205"/>
      <c r="AB155" s="191" t="s">
        <v>856</v>
      </c>
      <c r="AC155" s="45"/>
      <c r="AD155" s="11">
        <f t="shared" si="4"/>
        <v>0</v>
      </c>
      <c r="AE155" s="22"/>
      <c r="AF155" s="10">
        <f t="shared" si="5"/>
        <v>1</v>
      </c>
    </row>
    <row r="156" spans="1:32" s="7" customFormat="1" ht="12" x14ac:dyDescent="0.25">
      <c r="A156" s="12"/>
      <c r="B156" s="226" t="s">
        <v>312</v>
      </c>
      <c r="C156" s="217" t="s">
        <v>697</v>
      </c>
      <c r="D156" s="253" t="s">
        <v>872</v>
      </c>
      <c r="E156" s="186" t="s">
        <v>790</v>
      </c>
      <c r="F156" s="113"/>
      <c r="G156" s="5"/>
      <c r="H156" s="202" t="s">
        <v>247</v>
      </c>
      <c r="I156" s="5" t="s">
        <v>247</v>
      </c>
      <c r="J156" s="5" t="s">
        <v>247</v>
      </c>
      <c r="K156" s="203" t="s">
        <v>247</v>
      </c>
      <c r="L156" s="43" t="s">
        <v>471</v>
      </c>
      <c r="M156" s="237" t="s">
        <v>741</v>
      </c>
      <c r="N156" s="95" t="s">
        <v>521</v>
      </c>
      <c r="O156" s="40"/>
      <c r="P156" s="134"/>
      <c r="Q156" s="134"/>
      <c r="R156" s="40"/>
      <c r="S156" s="40"/>
      <c r="T156" s="134"/>
      <c r="U156" s="134"/>
      <c r="V156" s="134"/>
      <c r="W156" s="134"/>
      <c r="X156" s="204"/>
      <c r="Y156" s="204"/>
      <c r="Z156" s="204"/>
      <c r="AA156" s="205"/>
      <c r="AB156" s="199"/>
      <c r="AC156" s="45"/>
      <c r="AD156" s="11">
        <f t="shared" si="4"/>
        <v>0</v>
      </c>
      <c r="AE156" s="22"/>
      <c r="AF156" s="10">
        <f t="shared" si="5"/>
        <v>1</v>
      </c>
    </row>
    <row r="157" spans="1:32" s="7" customFormat="1" ht="11.5" x14ac:dyDescent="0.25">
      <c r="A157" s="12"/>
      <c r="B157" s="226" t="s">
        <v>312</v>
      </c>
      <c r="C157" s="217" t="s">
        <v>697</v>
      </c>
      <c r="D157" s="253" t="s">
        <v>872</v>
      </c>
      <c r="E157" s="186" t="s">
        <v>790</v>
      </c>
      <c r="F157" s="113"/>
      <c r="G157" s="5"/>
      <c r="H157" s="202" t="s">
        <v>247</v>
      </c>
      <c r="I157" s="5" t="s">
        <v>247</v>
      </c>
      <c r="J157" s="5" t="s">
        <v>247</v>
      </c>
      <c r="K157" s="203" t="s">
        <v>247</v>
      </c>
      <c r="L157" s="43" t="s">
        <v>472</v>
      </c>
      <c r="M157" s="237" t="s">
        <v>742</v>
      </c>
      <c r="N157" s="95" t="s">
        <v>522</v>
      </c>
      <c r="O157" s="40"/>
      <c r="P157" s="134"/>
      <c r="Q157" s="134"/>
      <c r="R157" s="40"/>
      <c r="S157" s="40"/>
      <c r="T157" s="134"/>
      <c r="U157" s="134"/>
      <c r="V157" s="134"/>
      <c r="W157" s="134"/>
      <c r="X157" s="206"/>
      <c r="Y157" s="206"/>
      <c r="Z157" s="206"/>
      <c r="AA157" s="205"/>
      <c r="AB157" s="199"/>
      <c r="AC157" s="45"/>
      <c r="AD157" s="11">
        <f t="shared" si="4"/>
        <v>0</v>
      </c>
      <c r="AE157" s="22"/>
      <c r="AF157" s="10">
        <f t="shared" si="5"/>
        <v>1</v>
      </c>
    </row>
    <row r="158" spans="1:32" s="7" customFormat="1" ht="11.5" x14ac:dyDescent="0.25">
      <c r="A158" s="12"/>
      <c r="B158" s="226" t="s">
        <v>312</v>
      </c>
      <c r="C158" s="217" t="s">
        <v>697</v>
      </c>
      <c r="D158" s="253" t="s">
        <v>872</v>
      </c>
      <c r="E158" s="186" t="s">
        <v>790</v>
      </c>
      <c r="F158" s="113"/>
      <c r="G158" s="5"/>
      <c r="H158" s="202" t="s">
        <v>247</v>
      </c>
      <c r="I158" s="5" t="s">
        <v>247</v>
      </c>
      <c r="J158" s="5" t="s">
        <v>247</v>
      </c>
      <c r="K158" s="203" t="s">
        <v>247</v>
      </c>
      <c r="L158" s="43" t="s">
        <v>473</v>
      </c>
      <c r="M158" s="237" t="s">
        <v>743</v>
      </c>
      <c r="N158" s="95" t="s">
        <v>523</v>
      </c>
      <c r="O158" s="40"/>
      <c r="P158" s="40"/>
      <c r="Q158" s="40"/>
      <c r="R158" s="40"/>
      <c r="S158" s="40"/>
      <c r="T158" s="134"/>
      <c r="U158" s="134"/>
      <c r="V158" s="134"/>
      <c r="W158" s="134"/>
      <c r="X158" s="134"/>
      <c r="Y158" s="206"/>
      <c r="Z158" s="206"/>
      <c r="AA158" s="205"/>
      <c r="AB158" s="199"/>
      <c r="AC158" s="45"/>
      <c r="AD158" s="11">
        <f t="shared" si="4"/>
        <v>0</v>
      </c>
      <c r="AE158" s="22"/>
      <c r="AF158" s="10">
        <f t="shared" si="5"/>
        <v>1</v>
      </c>
    </row>
    <row r="159" spans="1:32" s="7" customFormat="1" ht="11.5" x14ac:dyDescent="0.25">
      <c r="A159" s="12"/>
      <c r="B159" s="226" t="s">
        <v>312</v>
      </c>
      <c r="C159" s="217" t="s">
        <v>697</v>
      </c>
      <c r="D159" s="253" t="s">
        <v>872</v>
      </c>
      <c r="E159" s="186" t="s">
        <v>790</v>
      </c>
      <c r="F159" s="113"/>
      <c r="G159" s="5"/>
      <c r="H159" s="202" t="s">
        <v>247</v>
      </c>
      <c r="I159" s="5" t="s">
        <v>247</v>
      </c>
      <c r="J159" s="5" t="s">
        <v>247</v>
      </c>
      <c r="K159" s="203" t="s">
        <v>247</v>
      </c>
      <c r="L159" s="43" t="s">
        <v>474</v>
      </c>
      <c r="M159" s="237" t="s">
        <v>744</v>
      </c>
      <c r="N159" s="95" t="s">
        <v>524</v>
      </c>
      <c r="O159" s="40"/>
      <c r="P159" s="259"/>
      <c r="Q159" s="40"/>
      <c r="R159" s="40"/>
      <c r="S159" s="40"/>
      <c r="T159" s="134"/>
      <c r="U159" s="134"/>
      <c r="V159" s="134"/>
      <c r="W159" s="134"/>
      <c r="X159" s="134"/>
      <c r="Y159" s="206"/>
      <c r="Z159" s="206"/>
      <c r="AA159" s="205"/>
      <c r="AB159" s="190"/>
      <c r="AC159" s="45"/>
      <c r="AD159" s="11">
        <f t="shared" si="4"/>
        <v>0</v>
      </c>
      <c r="AE159" s="22"/>
      <c r="AF159" s="10">
        <f t="shared" si="5"/>
        <v>1</v>
      </c>
    </row>
    <row r="160" spans="1:32" s="7" customFormat="1" ht="11.5" x14ac:dyDescent="0.25">
      <c r="A160" s="12"/>
      <c r="B160" s="226" t="s">
        <v>312</v>
      </c>
      <c r="C160" s="217" t="s">
        <v>697</v>
      </c>
      <c r="D160" s="253" t="s">
        <v>872</v>
      </c>
      <c r="E160" s="186" t="s">
        <v>790</v>
      </c>
      <c r="F160" s="31"/>
      <c r="G160" s="5"/>
      <c r="H160" s="202" t="s">
        <v>247</v>
      </c>
      <c r="I160" s="202" t="s">
        <v>247</v>
      </c>
      <c r="J160" s="5" t="s">
        <v>247</v>
      </c>
      <c r="K160" s="203" t="s">
        <v>247</v>
      </c>
      <c r="L160" s="43" t="s">
        <v>801</v>
      </c>
      <c r="M160" s="237" t="s">
        <v>737</v>
      </c>
      <c r="N160" s="95" t="s">
        <v>525</v>
      </c>
      <c r="O160" s="40"/>
      <c r="P160" s="134"/>
      <c r="Q160" s="134"/>
      <c r="R160" s="40"/>
      <c r="S160" s="40"/>
      <c r="T160" s="134"/>
      <c r="U160" s="134"/>
      <c r="V160" s="206"/>
      <c r="W160" s="206"/>
      <c r="X160" s="134"/>
      <c r="Y160" s="206"/>
      <c r="Z160" s="206"/>
      <c r="AA160" s="205"/>
      <c r="AB160" s="191" t="s">
        <v>856</v>
      </c>
      <c r="AC160" s="45"/>
      <c r="AD160" s="11">
        <f t="shared" si="4"/>
        <v>0</v>
      </c>
      <c r="AE160" s="22"/>
      <c r="AF160" s="10">
        <f t="shared" si="5"/>
        <v>1</v>
      </c>
    </row>
    <row r="161" spans="1:32" s="7" customFormat="1" ht="11.5" x14ac:dyDescent="0.25">
      <c r="A161" s="12"/>
      <c r="B161" s="226" t="s">
        <v>312</v>
      </c>
      <c r="C161" s="217" t="s">
        <v>697</v>
      </c>
      <c r="D161" s="253" t="s">
        <v>872</v>
      </c>
      <c r="E161" s="186" t="s">
        <v>790</v>
      </c>
      <c r="F161" s="31"/>
      <c r="G161" s="5"/>
      <c r="H161" s="202" t="s">
        <v>247</v>
      </c>
      <c r="I161" s="202" t="s">
        <v>247</v>
      </c>
      <c r="J161" s="5" t="s">
        <v>247</v>
      </c>
      <c r="K161" s="203" t="s">
        <v>247</v>
      </c>
      <c r="L161" s="43" t="s">
        <v>802</v>
      </c>
      <c r="M161" s="237" t="s">
        <v>738</v>
      </c>
      <c r="N161" s="95" t="s">
        <v>526</v>
      </c>
      <c r="O161" s="40"/>
      <c r="P161" s="134"/>
      <c r="Q161" s="134"/>
      <c r="R161" s="40"/>
      <c r="S161" s="40"/>
      <c r="T161" s="134"/>
      <c r="U161" s="134"/>
      <c r="V161" s="206"/>
      <c r="W161" s="206"/>
      <c r="X161" s="134"/>
      <c r="Y161" s="206"/>
      <c r="Z161" s="206"/>
      <c r="AA161" s="205"/>
      <c r="AB161" s="191" t="s">
        <v>856</v>
      </c>
      <c r="AC161" s="45"/>
      <c r="AD161" s="11">
        <f t="shared" si="4"/>
        <v>0</v>
      </c>
      <c r="AE161" s="22"/>
      <c r="AF161" s="10">
        <f t="shared" si="5"/>
        <v>1</v>
      </c>
    </row>
    <row r="162" spans="1:32" s="7" customFormat="1" ht="11.5" x14ac:dyDescent="0.25">
      <c r="A162" s="12"/>
      <c r="B162" s="226" t="s">
        <v>312</v>
      </c>
      <c r="C162" s="217" t="s">
        <v>697</v>
      </c>
      <c r="D162" s="253" t="s">
        <v>872</v>
      </c>
      <c r="E162" s="186" t="s">
        <v>790</v>
      </c>
      <c r="F162" s="31"/>
      <c r="G162" s="5"/>
      <c r="H162" s="202" t="s">
        <v>247</v>
      </c>
      <c r="I162" s="202" t="s">
        <v>247</v>
      </c>
      <c r="J162" s="5" t="s">
        <v>247</v>
      </c>
      <c r="K162" s="203" t="s">
        <v>247</v>
      </c>
      <c r="L162" s="43" t="s">
        <v>803</v>
      </c>
      <c r="M162" s="237" t="s">
        <v>739</v>
      </c>
      <c r="N162" s="95" t="s">
        <v>527</v>
      </c>
      <c r="O162" s="95" t="s">
        <v>574</v>
      </c>
      <c r="P162" s="134"/>
      <c r="Q162" s="134"/>
      <c r="R162" s="40"/>
      <c r="S162" s="40"/>
      <c r="T162" s="134"/>
      <c r="U162" s="134"/>
      <c r="V162" s="206"/>
      <c r="W162" s="206"/>
      <c r="X162" s="206"/>
      <c r="Y162" s="206"/>
      <c r="Z162" s="206"/>
      <c r="AA162" s="205"/>
      <c r="AB162" s="191" t="s">
        <v>856</v>
      </c>
      <c r="AC162" s="45"/>
      <c r="AD162" s="11">
        <f t="shared" si="4"/>
        <v>0</v>
      </c>
      <c r="AE162" s="22"/>
      <c r="AF162" s="10">
        <f t="shared" si="5"/>
        <v>1</v>
      </c>
    </row>
    <row r="163" spans="1:32" s="7" customFormat="1" ht="11.5" x14ac:dyDescent="0.25">
      <c r="A163" s="12"/>
      <c r="B163" s="226" t="s">
        <v>312</v>
      </c>
      <c r="C163" s="217" t="s">
        <v>697</v>
      </c>
      <c r="D163" s="253" t="s">
        <v>872</v>
      </c>
      <c r="E163" s="186" t="s">
        <v>790</v>
      </c>
      <c r="F163" s="31"/>
      <c r="G163" s="5"/>
      <c r="H163" s="202" t="s">
        <v>247</v>
      </c>
      <c r="I163" s="202" t="s">
        <v>247</v>
      </c>
      <c r="J163" s="5" t="s">
        <v>247</v>
      </c>
      <c r="K163" s="203" t="s">
        <v>247</v>
      </c>
      <c r="L163" s="43" t="s">
        <v>804</v>
      </c>
      <c r="M163" s="237" t="s">
        <v>740</v>
      </c>
      <c r="N163" s="267" t="s">
        <v>562</v>
      </c>
      <c r="O163" s="95" t="s">
        <v>483</v>
      </c>
      <c r="P163" s="134"/>
      <c r="Q163" s="134"/>
      <c r="R163" s="40"/>
      <c r="S163" s="40"/>
      <c r="T163" s="134"/>
      <c r="U163" s="134"/>
      <c r="V163" s="134"/>
      <c r="W163" s="206"/>
      <c r="X163" s="206"/>
      <c r="Y163" s="206"/>
      <c r="Z163" s="206"/>
      <c r="AA163" s="205"/>
      <c r="AB163" s="191" t="s">
        <v>856</v>
      </c>
      <c r="AC163" s="45"/>
      <c r="AD163" s="11">
        <f t="shared" si="4"/>
        <v>0</v>
      </c>
      <c r="AE163" s="22"/>
      <c r="AF163" s="10">
        <f t="shared" si="5"/>
        <v>1</v>
      </c>
    </row>
    <row r="164" spans="1:32" s="7" customFormat="1" ht="11.5" x14ac:dyDescent="0.25">
      <c r="A164" s="12"/>
      <c r="B164" s="226" t="s">
        <v>312</v>
      </c>
      <c r="C164" s="217" t="s">
        <v>697</v>
      </c>
      <c r="D164" s="253" t="s">
        <v>872</v>
      </c>
      <c r="E164" s="186" t="s">
        <v>790</v>
      </c>
      <c r="F164" s="113"/>
      <c r="G164" s="5"/>
      <c r="H164" s="202" t="s">
        <v>247</v>
      </c>
      <c r="I164" s="5" t="s">
        <v>247</v>
      </c>
      <c r="J164" s="5" t="s">
        <v>247</v>
      </c>
      <c r="K164" s="203" t="s">
        <v>247</v>
      </c>
      <c r="L164" s="43" t="s">
        <v>805</v>
      </c>
      <c r="M164" s="237" t="s">
        <v>338</v>
      </c>
      <c r="N164" s="95" t="s">
        <v>489</v>
      </c>
      <c r="O164" s="134"/>
      <c r="P164" s="134"/>
      <c r="Q164" s="237" t="s">
        <v>356</v>
      </c>
      <c r="R164" s="40"/>
      <c r="S164" s="40"/>
      <c r="T164" s="134"/>
      <c r="U164" s="134"/>
      <c r="V164" s="134"/>
      <c r="W164" s="134"/>
      <c r="X164" s="206"/>
      <c r="Y164" s="206"/>
      <c r="Z164" s="206"/>
      <c r="AA164" s="205"/>
      <c r="AB164" s="199"/>
      <c r="AC164" s="45"/>
      <c r="AD164" s="11">
        <f t="shared" si="4"/>
        <v>0</v>
      </c>
      <c r="AE164" s="22"/>
      <c r="AF164" s="10">
        <f t="shared" si="5"/>
        <v>1</v>
      </c>
    </row>
    <row r="165" spans="1:32" s="7" customFormat="1" ht="11.5" x14ac:dyDescent="0.25">
      <c r="A165" s="12"/>
      <c r="B165" s="226" t="s">
        <v>312</v>
      </c>
      <c r="C165" s="217" t="s">
        <v>697</v>
      </c>
      <c r="D165" s="250"/>
      <c r="E165" s="31"/>
      <c r="F165" s="113"/>
      <c r="G165" s="5"/>
      <c r="H165" s="202" t="s">
        <v>247</v>
      </c>
      <c r="I165" s="5" t="s">
        <v>247</v>
      </c>
      <c r="J165" s="5" t="s">
        <v>247</v>
      </c>
      <c r="K165" s="203" t="s">
        <v>247</v>
      </c>
      <c r="L165" s="43" t="s">
        <v>806</v>
      </c>
      <c r="M165" s="237" t="s">
        <v>339</v>
      </c>
      <c r="N165" s="95" t="s">
        <v>490</v>
      </c>
      <c r="O165" s="40"/>
      <c r="P165" s="134"/>
      <c r="Q165" s="134"/>
      <c r="R165" s="40"/>
      <c r="S165" s="40"/>
      <c r="T165" s="134"/>
      <c r="U165" s="134"/>
      <c r="V165" s="206"/>
      <c r="W165" s="134"/>
      <c r="X165" s="206"/>
      <c r="Y165" s="206"/>
      <c r="Z165" s="206"/>
      <c r="AA165" s="205"/>
      <c r="AB165" s="199"/>
      <c r="AC165" s="45"/>
      <c r="AD165" s="11">
        <f t="shared" si="4"/>
        <v>0</v>
      </c>
      <c r="AE165" s="22"/>
      <c r="AF165" s="10">
        <f t="shared" si="5"/>
        <v>1</v>
      </c>
    </row>
    <row r="166" spans="1:32" s="7" customFormat="1" ht="11.5" x14ac:dyDescent="0.25">
      <c r="A166" s="12"/>
      <c r="B166" s="226" t="s">
        <v>312</v>
      </c>
      <c r="C166" s="217" t="s">
        <v>697</v>
      </c>
      <c r="D166" s="253" t="s">
        <v>313</v>
      </c>
      <c r="E166" s="186" t="s">
        <v>705</v>
      </c>
      <c r="F166" s="113"/>
      <c r="G166" s="5"/>
      <c r="H166" s="202" t="s">
        <v>247</v>
      </c>
      <c r="I166" s="5" t="s">
        <v>247</v>
      </c>
      <c r="J166" s="5" t="s">
        <v>247</v>
      </c>
      <c r="K166" s="203" t="s">
        <v>247</v>
      </c>
      <c r="L166" s="43" t="s">
        <v>808</v>
      </c>
      <c r="M166" s="237" t="s">
        <v>340</v>
      </c>
      <c r="N166" s="95" t="s">
        <v>491</v>
      </c>
      <c r="O166" s="40"/>
      <c r="P166" s="134"/>
      <c r="Q166" s="134"/>
      <c r="R166" s="40"/>
      <c r="S166" s="40"/>
      <c r="T166" s="134"/>
      <c r="U166" s="134"/>
      <c r="V166" s="206"/>
      <c r="W166" s="134"/>
      <c r="X166" s="206"/>
      <c r="Y166" s="206"/>
      <c r="Z166" s="206"/>
      <c r="AA166" s="205"/>
      <c r="AB166" s="199"/>
      <c r="AC166" s="45"/>
      <c r="AD166" s="11">
        <f t="shared" si="4"/>
        <v>0</v>
      </c>
      <c r="AE166" s="22"/>
      <c r="AF166" s="10">
        <f t="shared" si="5"/>
        <v>1</v>
      </c>
    </row>
    <row r="167" spans="1:32" s="7" customFormat="1" ht="11.5" x14ac:dyDescent="0.25">
      <c r="A167" s="12"/>
      <c r="B167" s="226" t="s">
        <v>312</v>
      </c>
      <c r="C167" s="217" t="s">
        <v>697</v>
      </c>
      <c r="D167" s="31"/>
      <c r="E167" s="31"/>
      <c r="F167" s="113"/>
      <c r="G167" s="5"/>
      <c r="H167" s="202" t="s">
        <v>247</v>
      </c>
      <c r="I167" s="5" t="s">
        <v>247</v>
      </c>
      <c r="J167" s="5" t="s">
        <v>247</v>
      </c>
      <c r="K167" s="203" t="s">
        <v>247</v>
      </c>
      <c r="L167" s="43" t="s">
        <v>809</v>
      </c>
      <c r="M167" s="238" t="s">
        <v>745</v>
      </c>
      <c r="N167" s="95" t="s">
        <v>492</v>
      </c>
      <c r="O167" s="40"/>
      <c r="P167" s="134"/>
      <c r="Q167" s="134"/>
      <c r="R167" s="40"/>
      <c r="S167" s="40"/>
      <c r="T167" s="134"/>
      <c r="U167" s="134"/>
      <c r="V167" s="134"/>
      <c r="W167" s="206"/>
      <c r="X167" s="206"/>
      <c r="Y167" s="206"/>
      <c r="Z167" s="206"/>
      <c r="AA167" s="207"/>
      <c r="AB167" s="199"/>
      <c r="AC167" s="45"/>
      <c r="AD167" s="11">
        <f t="shared" si="4"/>
        <v>0</v>
      </c>
      <c r="AE167" s="22"/>
      <c r="AF167" s="10">
        <f t="shared" si="5"/>
        <v>1</v>
      </c>
    </row>
    <row r="168" spans="1:32" s="7" customFormat="1" ht="11.5" x14ac:dyDescent="0.25">
      <c r="A168" s="12"/>
      <c r="B168" s="226" t="s">
        <v>312</v>
      </c>
      <c r="C168" s="217" t="s">
        <v>697</v>
      </c>
      <c r="D168" s="31"/>
      <c r="E168" s="31"/>
      <c r="F168" s="113"/>
      <c r="G168" s="5"/>
      <c r="H168" s="202" t="s">
        <v>247</v>
      </c>
      <c r="I168" s="5" t="s">
        <v>247</v>
      </c>
      <c r="J168" s="5" t="s">
        <v>247</v>
      </c>
      <c r="K168" s="203" t="s">
        <v>247</v>
      </c>
      <c r="L168" s="43" t="s">
        <v>810</v>
      </c>
      <c r="M168" s="238" t="s">
        <v>746</v>
      </c>
      <c r="N168" s="95" t="s">
        <v>572</v>
      </c>
      <c r="O168" s="40"/>
      <c r="P168" s="134"/>
      <c r="Q168" s="134"/>
      <c r="R168" s="40"/>
      <c r="S168" s="40"/>
      <c r="T168" s="134"/>
      <c r="U168" s="134"/>
      <c r="V168" s="134"/>
      <c r="W168" s="206"/>
      <c r="X168" s="206"/>
      <c r="Y168" s="206"/>
      <c r="Z168" s="206"/>
      <c r="AA168" s="207"/>
      <c r="AB168" s="199"/>
      <c r="AC168" s="45"/>
      <c r="AD168" s="11">
        <f t="shared" si="4"/>
        <v>0</v>
      </c>
      <c r="AE168" s="22"/>
      <c r="AF168" s="10">
        <f t="shared" si="5"/>
        <v>1</v>
      </c>
    </row>
    <row r="169" spans="1:32" s="7" customFormat="1" ht="12" x14ac:dyDescent="0.25">
      <c r="A169" s="12"/>
      <c r="B169" s="226" t="s">
        <v>312</v>
      </c>
      <c r="C169" s="217" t="s">
        <v>697</v>
      </c>
      <c r="D169" s="31"/>
      <c r="E169" s="31"/>
      <c r="F169" s="113"/>
      <c r="G169" s="5"/>
      <c r="H169" s="202" t="s">
        <v>247</v>
      </c>
      <c r="I169" s="5" t="s">
        <v>247</v>
      </c>
      <c r="J169" s="5" t="s">
        <v>247</v>
      </c>
      <c r="K169" s="203" t="s">
        <v>247</v>
      </c>
      <c r="L169" s="43" t="s">
        <v>811</v>
      </c>
      <c r="M169" s="238" t="s">
        <v>747</v>
      </c>
      <c r="N169" s="95" t="s">
        <v>573</v>
      </c>
      <c r="O169" s="134"/>
      <c r="P169" s="134"/>
      <c r="Q169" s="134"/>
      <c r="R169" s="40"/>
      <c r="S169" s="40"/>
      <c r="T169" s="134"/>
      <c r="U169" s="134"/>
      <c r="V169" s="134"/>
      <c r="W169" s="206"/>
      <c r="X169" s="204"/>
      <c r="Y169" s="204"/>
      <c r="Z169" s="204"/>
      <c r="AA169" s="207"/>
      <c r="AB169" s="199"/>
      <c r="AC169" s="45"/>
      <c r="AD169" s="11">
        <f t="shared" si="4"/>
        <v>0</v>
      </c>
      <c r="AE169" s="22"/>
      <c r="AF169" s="10">
        <f t="shared" si="5"/>
        <v>1</v>
      </c>
    </row>
    <row r="170" spans="1:32" s="7" customFormat="1" ht="12" x14ac:dyDescent="0.25">
      <c r="A170" s="12"/>
      <c r="B170" s="226" t="s">
        <v>312</v>
      </c>
      <c r="C170" s="217" t="s">
        <v>697</v>
      </c>
      <c r="D170" s="31"/>
      <c r="E170" s="31"/>
      <c r="F170" s="113"/>
      <c r="G170" s="5"/>
      <c r="H170" s="202" t="s">
        <v>247</v>
      </c>
      <c r="I170" s="5" t="s">
        <v>247</v>
      </c>
      <c r="J170" s="5" t="s">
        <v>247</v>
      </c>
      <c r="K170" s="178" t="s">
        <v>247</v>
      </c>
      <c r="L170" s="43" t="s">
        <v>812</v>
      </c>
      <c r="M170" s="238" t="s">
        <v>748</v>
      </c>
      <c r="N170" s="95" t="s">
        <v>604</v>
      </c>
      <c r="O170" s="134"/>
      <c r="P170" s="134"/>
      <c r="Q170" s="134"/>
      <c r="R170" s="134"/>
      <c r="S170" s="134"/>
      <c r="T170" s="134"/>
      <c r="U170" s="134"/>
      <c r="V170" s="134"/>
      <c r="W170" s="206"/>
      <c r="X170" s="204"/>
      <c r="Y170" s="204"/>
      <c r="Z170" s="204"/>
      <c r="AA170" s="209"/>
      <c r="AB170" s="199"/>
      <c r="AC170" s="45"/>
      <c r="AD170" s="11">
        <f t="shared" si="4"/>
        <v>0</v>
      </c>
      <c r="AE170" s="22"/>
      <c r="AF170" s="10">
        <f t="shared" si="5"/>
        <v>1</v>
      </c>
    </row>
    <row r="171" spans="1:32" s="7" customFormat="1" ht="11.5" x14ac:dyDescent="0.25">
      <c r="A171" s="12"/>
      <c r="B171" s="226" t="s">
        <v>312</v>
      </c>
      <c r="C171" s="217" t="s">
        <v>697</v>
      </c>
      <c r="D171" s="253" t="s">
        <v>873</v>
      </c>
      <c r="E171" s="186" t="s">
        <v>616</v>
      </c>
      <c r="F171" s="186" t="s">
        <v>616</v>
      </c>
      <c r="G171" s="5" t="s">
        <v>247</v>
      </c>
      <c r="H171" s="202" t="s">
        <v>247</v>
      </c>
      <c r="I171" s="5" t="s">
        <v>247</v>
      </c>
      <c r="J171" s="5" t="s">
        <v>247</v>
      </c>
      <c r="K171" s="178" t="s">
        <v>247</v>
      </c>
      <c r="L171" s="43" t="s">
        <v>813</v>
      </c>
      <c r="M171" s="238" t="s">
        <v>341</v>
      </c>
      <c r="N171" s="95" t="s">
        <v>494</v>
      </c>
      <c r="O171" s="40"/>
      <c r="P171" s="134"/>
      <c r="Q171" s="134"/>
      <c r="R171" s="134"/>
      <c r="S171" s="134"/>
      <c r="T171" s="134"/>
      <c r="U171" s="134"/>
      <c r="V171" s="134"/>
      <c r="W171" s="134"/>
      <c r="X171" s="134"/>
      <c r="Y171" s="134"/>
      <c r="Z171" s="134"/>
      <c r="AA171" s="271" t="s">
        <v>917</v>
      </c>
      <c r="AB171" s="191" t="s">
        <v>795</v>
      </c>
      <c r="AC171" s="49"/>
      <c r="AD171" s="11">
        <f t="shared" si="4"/>
        <v>1</v>
      </c>
      <c r="AE171" s="22" t="s">
        <v>893</v>
      </c>
      <c r="AF171" s="10">
        <f t="shared" si="5"/>
        <v>1</v>
      </c>
    </row>
    <row r="172" spans="1:32" s="7" customFormat="1" ht="11.5" x14ac:dyDescent="0.25">
      <c r="A172" s="12"/>
      <c r="B172" s="226" t="s">
        <v>312</v>
      </c>
      <c r="C172" s="217" t="s">
        <v>697</v>
      </c>
      <c r="D172" s="253" t="s">
        <v>873</v>
      </c>
      <c r="E172" s="186" t="s">
        <v>616</v>
      </c>
      <c r="F172" s="186" t="s">
        <v>616</v>
      </c>
      <c r="G172" s="5" t="s">
        <v>247</v>
      </c>
      <c r="H172" s="202" t="s">
        <v>247</v>
      </c>
      <c r="I172" s="5" t="s">
        <v>247</v>
      </c>
      <c r="J172" s="5" t="s">
        <v>247</v>
      </c>
      <c r="K172" s="178" t="s">
        <v>247</v>
      </c>
      <c r="L172" s="43" t="s">
        <v>814</v>
      </c>
      <c r="M172" s="238" t="s">
        <v>342</v>
      </c>
      <c r="N172" s="95" t="s">
        <v>495</v>
      </c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4"/>
      <c r="Z172" s="134"/>
      <c r="AA172" s="271" t="s">
        <v>918</v>
      </c>
      <c r="AB172" s="191" t="s">
        <v>795</v>
      </c>
      <c r="AC172" s="49"/>
      <c r="AD172" s="11">
        <f t="shared" si="4"/>
        <v>1</v>
      </c>
      <c r="AE172" s="22" t="s">
        <v>893</v>
      </c>
      <c r="AF172" s="10">
        <f t="shared" si="5"/>
        <v>1</v>
      </c>
    </row>
    <row r="173" spans="1:32" s="7" customFormat="1" ht="11.5" x14ac:dyDescent="0.25">
      <c r="A173" s="12"/>
      <c r="B173" s="226" t="s">
        <v>312</v>
      </c>
      <c r="C173" s="217" t="s">
        <v>697</v>
      </c>
      <c r="D173" s="253" t="s">
        <v>873</v>
      </c>
      <c r="E173" s="186" t="s">
        <v>616</v>
      </c>
      <c r="F173" s="186" t="s">
        <v>616</v>
      </c>
      <c r="G173" s="5" t="s">
        <v>247</v>
      </c>
      <c r="H173" s="202" t="s">
        <v>247</v>
      </c>
      <c r="I173" s="5" t="s">
        <v>247</v>
      </c>
      <c r="J173" s="5" t="s">
        <v>247</v>
      </c>
      <c r="K173" s="178" t="s">
        <v>247</v>
      </c>
      <c r="L173" s="43" t="s">
        <v>815</v>
      </c>
      <c r="M173" s="238" t="s">
        <v>749</v>
      </c>
      <c r="N173" s="95" t="s">
        <v>493</v>
      </c>
      <c r="O173" s="95" t="s">
        <v>574</v>
      </c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  <c r="AA173" s="271" t="s">
        <v>919</v>
      </c>
      <c r="AB173" s="191" t="s">
        <v>795</v>
      </c>
      <c r="AC173" s="49"/>
      <c r="AD173" s="11">
        <f t="shared" si="4"/>
        <v>1</v>
      </c>
      <c r="AE173" s="22" t="s">
        <v>893</v>
      </c>
      <c r="AF173" s="10">
        <f t="shared" si="5"/>
        <v>1</v>
      </c>
    </row>
    <row r="174" spans="1:32" s="7" customFormat="1" ht="11.5" x14ac:dyDescent="0.25">
      <c r="A174" s="12"/>
      <c r="B174" s="226" t="s">
        <v>312</v>
      </c>
      <c r="C174" s="217" t="s">
        <v>697</v>
      </c>
      <c r="D174" s="253" t="s">
        <v>873</v>
      </c>
      <c r="E174" s="186" t="s">
        <v>616</v>
      </c>
      <c r="F174" s="186" t="s">
        <v>616</v>
      </c>
      <c r="G174" s="5" t="s">
        <v>247</v>
      </c>
      <c r="H174" s="202" t="s">
        <v>247</v>
      </c>
      <c r="I174" s="5" t="s">
        <v>247</v>
      </c>
      <c r="J174" s="5" t="s">
        <v>247</v>
      </c>
      <c r="K174" s="178" t="s">
        <v>247</v>
      </c>
      <c r="L174" s="43" t="s">
        <v>816</v>
      </c>
      <c r="M174" s="238" t="s">
        <v>750</v>
      </c>
      <c r="N174" s="95" t="s">
        <v>563</v>
      </c>
      <c r="O174" s="95" t="s">
        <v>575</v>
      </c>
      <c r="P174" s="134"/>
      <c r="Q174" s="134"/>
      <c r="R174" s="134"/>
      <c r="S174" s="134"/>
      <c r="T174" s="134"/>
      <c r="U174" s="134"/>
      <c r="V174" s="134"/>
      <c r="W174" s="134"/>
      <c r="X174" s="134"/>
      <c r="Y174" s="134"/>
      <c r="Z174" s="134"/>
      <c r="AA174" s="271" t="s">
        <v>920</v>
      </c>
      <c r="AB174" s="191" t="s">
        <v>795</v>
      </c>
      <c r="AC174" s="50"/>
      <c r="AD174" s="11">
        <f t="shared" si="4"/>
        <v>1</v>
      </c>
      <c r="AE174" s="22" t="s">
        <v>893</v>
      </c>
      <c r="AF174" s="10">
        <f t="shared" si="5"/>
        <v>1</v>
      </c>
    </row>
    <row r="175" spans="1:32" s="7" customFormat="1" ht="11.5" x14ac:dyDescent="0.25">
      <c r="A175" s="12"/>
      <c r="B175" s="226" t="s">
        <v>312</v>
      </c>
      <c r="C175" s="217" t="s">
        <v>697</v>
      </c>
      <c r="D175" s="253" t="s">
        <v>873</v>
      </c>
      <c r="E175" s="186" t="s">
        <v>616</v>
      </c>
      <c r="F175" s="186" t="s">
        <v>616</v>
      </c>
      <c r="G175" s="5" t="s">
        <v>247</v>
      </c>
      <c r="H175" s="202" t="s">
        <v>247</v>
      </c>
      <c r="I175" s="5" t="s">
        <v>247</v>
      </c>
      <c r="J175" s="5" t="s">
        <v>247</v>
      </c>
      <c r="K175" s="178" t="s">
        <v>247</v>
      </c>
      <c r="L175" s="43" t="s">
        <v>817</v>
      </c>
      <c r="M175" s="238" t="s">
        <v>751</v>
      </c>
      <c r="N175" s="95" t="s">
        <v>564</v>
      </c>
      <c r="O175" s="95" t="s">
        <v>578</v>
      </c>
      <c r="P175" s="134"/>
      <c r="Q175" s="134"/>
      <c r="R175" s="134"/>
      <c r="S175" s="134"/>
      <c r="T175" s="134"/>
      <c r="U175" s="134"/>
      <c r="V175" s="134"/>
      <c r="W175" s="134"/>
      <c r="X175" s="134"/>
      <c r="Y175" s="134"/>
      <c r="Z175" s="134"/>
      <c r="AA175" s="271" t="s">
        <v>921</v>
      </c>
      <c r="AB175" s="191" t="s">
        <v>795</v>
      </c>
      <c r="AC175" s="50"/>
      <c r="AD175" s="11">
        <f t="shared" si="4"/>
        <v>1</v>
      </c>
      <c r="AE175" s="22" t="s">
        <v>893</v>
      </c>
      <c r="AF175" s="10">
        <f t="shared" si="5"/>
        <v>1</v>
      </c>
    </row>
    <row r="176" spans="1:32" s="7" customFormat="1" ht="11.5" x14ac:dyDescent="0.25">
      <c r="A176" s="12"/>
      <c r="B176" s="226" t="s">
        <v>312</v>
      </c>
      <c r="C176" s="217" t="s">
        <v>697</v>
      </c>
      <c r="D176" s="253" t="s">
        <v>873</v>
      </c>
      <c r="E176" s="186" t="s">
        <v>616</v>
      </c>
      <c r="F176" s="186" t="s">
        <v>616</v>
      </c>
      <c r="G176" s="5" t="s">
        <v>247</v>
      </c>
      <c r="H176" s="202" t="s">
        <v>247</v>
      </c>
      <c r="I176" s="5" t="s">
        <v>247</v>
      </c>
      <c r="J176" s="5" t="s">
        <v>247</v>
      </c>
      <c r="K176" s="203" t="s">
        <v>247</v>
      </c>
      <c r="L176" s="43" t="s">
        <v>818</v>
      </c>
      <c r="M176" s="238" t="s">
        <v>752</v>
      </c>
      <c r="N176" s="95" t="s">
        <v>576</v>
      </c>
      <c r="O176" s="40"/>
      <c r="P176" s="134"/>
      <c r="Q176" s="134"/>
      <c r="R176" s="134"/>
      <c r="S176" s="134"/>
      <c r="T176" s="134"/>
      <c r="U176" s="134"/>
      <c r="V176" s="134"/>
      <c r="W176" s="134"/>
      <c r="X176" s="134"/>
      <c r="Y176" s="134"/>
      <c r="Z176" s="134"/>
      <c r="AA176" s="205"/>
      <c r="AB176" s="191" t="s">
        <v>795</v>
      </c>
      <c r="AC176" s="50"/>
      <c r="AD176" s="11">
        <f t="shared" si="4"/>
        <v>1</v>
      </c>
      <c r="AE176" s="22" t="s">
        <v>893</v>
      </c>
      <c r="AF176" s="10">
        <f t="shared" si="5"/>
        <v>1</v>
      </c>
    </row>
    <row r="177" spans="1:32" s="7" customFormat="1" ht="11.5" x14ac:dyDescent="0.25">
      <c r="A177" s="12"/>
      <c r="B177" s="226" t="s">
        <v>312</v>
      </c>
      <c r="C177" s="217" t="s">
        <v>697</v>
      </c>
      <c r="D177" s="31"/>
      <c r="E177" s="31"/>
      <c r="F177" s="31"/>
      <c r="G177" s="5"/>
      <c r="H177" s="202" t="s">
        <v>247</v>
      </c>
      <c r="I177" s="5" t="s">
        <v>247</v>
      </c>
      <c r="J177" s="5" t="s">
        <v>247</v>
      </c>
      <c r="K177" s="203" t="s">
        <v>247</v>
      </c>
      <c r="L177" s="43" t="s">
        <v>819</v>
      </c>
      <c r="M177" s="238" t="s">
        <v>343</v>
      </c>
      <c r="N177" s="95" t="s">
        <v>577</v>
      </c>
      <c r="O177" s="40"/>
      <c r="P177" s="134"/>
      <c r="Q177" s="238" t="s">
        <v>475</v>
      </c>
      <c r="R177" s="134"/>
      <c r="S177" s="134"/>
      <c r="T177" s="134"/>
      <c r="U177" s="134"/>
      <c r="V177" s="134"/>
      <c r="W177" s="134"/>
      <c r="X177" s="134"/>
      <c r="Y177" s="134"/>
      <c r="Z177" s="134"/>
      <c r="AA177" s="205"/>
      <c r="AB177" s="190"/>
      <c r="AC177" s="50"/>
      <c r="AD177" s="11">
        <f t="shared" si="4"/>
        <v>0</v>
      </c>
      <c r="AE177" s="22"/>
      <c r="AF177" s="10">
        <f t="shared" si="5"/>
        <v>1</v>
      </c>
    </row>
    <row r="178" spans="1:32" s="7" customFormat="1" ht="11.5" x14ac:dyDescent="0.25">
      <c r="A178" s="12"/>
      <c r="B178" s="226" t="s">
        <v>312</v>
      </c>
      <c r="C178" s="217" t="s">
        <v>697</v>
      </c>
      <c r="D178" s="31"/>
      <c r="E178" s="31"/>
      <c r="F178" s="31"/>
      <c r="G178" s="5"/>
      <c r="H178" s="208"/>
      <c r="I178" s="261"/>
      <c r="J178" s="202"/>
      <c r="K178" s="203" t="s">
        <v>247</v>
      </c>
      <c r="L178" s="43" t="s">
        <v>820</v>
      </c>
      <c r="M178" s="238" t="s">
        <v>344</v>
      </c>
      <c r="N178" s="95" t="s">
        <v>569</v>
      </c>
      <c r="O178" s="40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  <c r="AA178" s="205"/>
      <c r="AB178" s="190"/>
      <c r="AC178" s="50"/>
      <c r="AD178" s="11">
        <f t="shared" si="4"/>
        <v>0</v>
      </c>
      <c r="AE178" s="22"/>
      <c r="AF178" s="10">
        <f t="shared" si="5"/>
        <v>0</v>
      </c>
    </row>
    <row r="179" spans="1:32" s="7" customFormat="1" ht="11.5" x14ac:dyDescent="0.25">
      <c r="A179" s="12"/>
      <c r="B179" s="226" t="s">
        <v>312</v>
      </c>
      <c r="C179" s="217" t="s">
        <v>697</v>
      </c>
      <c r="D179" s="31"/>
      <c r="E179" s="31"/>
      <c r="F179" s="31"/>
      <c r="G179" s="5"/>
      <c r="H179" s="202" t="s">
        <v>247</v>
      </c>
      <c r="I179" s="5" t="s">
        <v>247</v>
      </c>
      <c r="J179" s="5" t="s">
        <v>247</v>
      </c>
      <c r="K179" s="203" t="s">
        <v>247</v>
      </c>
      <c r="L179" s="43" t="s">
        <v>821</v>
      </c>
      <c r="M179" s="238" t="s">
        <v>345</v>
      </c>
      <c r="N179" s="95" t="s">
        <v>570</v>
      </c>
      <c r="O179" s="95" t="s">
        <v>579</v>
      </c>
      <c r="P179" s="134"/>
      <c r="Q179" s="134"/>
      <c r="R179" s="134"/>
      <c r="S179" s="134"/>
      <c r="T179" s="134"/>
      <c r="U179" s="134"/>
      <c r="V179" s="134"/>
      <c r="W179" s="134"/>
      <c r="X179" s="134"/>
      <c r="Y179" s="134"/>
      <c r="Z179" s="134"/>
      <c r="AA179" s="205"/>
      <c r="AB179" s="190"/>
      <c r="AC179" s="50"/>
      <c r="AD179" s="11">
        <f t="shared" si="4"/>
        <v>0</v>
      </c>
      <c r="AE179" s="22"/>
      <c r="AF179" s="10">
        <f t="shared" si="5"/>
        <v>1</v>
      </c>
    </row>
    <row r="180" spans="1:32" s="12" customFormat="1" ht="11.5" x14ac:dyDescent="0.25">
      <c r="B180" s="227"/>
      <c r="C180" s="109"/>
      <c r="D180" s="31"/>
      <c r="E180" s="31"/>
      <c r="F180" s="31"/>
      <c r="G180" s="5"/>
      <c r="H180" s="202"/>
      <c r="I180" s="5"/>
      <c r="J180" s="5"/>
      <c r="K180" s="213"/>
      <c r="L180" s="43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2"/>
      <c r="AB180" s="190"/>
      <c r="AC180" s="50"/>
      <c r="AD180" s="236">
        <f t="shared" si="4"/>
        <v>0</v>
      </c>
      <c r="AE180" s="22"/>
      <c r="AF180" s="10">
        <f t="shared" si="5"/>
        <v>0</v>
      </c>
    </row>
    <row r="181" spans="1:32" s="7" customFormat="1" ht="11.5" x14ac:dyDescent="0.25">
      <c r="A181" s="12"/>
      <c r="B181" s="227"/>
      <c r="C181" s="109"/>
      <c r="D181" s="31"/>
      <c r="E181" s="31"/>
      <c r="F181" s="31"/>
      <c r="G181" s="5"/>
      <c r="H181" s="202"/>
      <c r="I181" s="5"/>
      <c r="J181" s="5"/>
      <c r="K181" s="178"/>
      <c r="L181" s="43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2"/>
      <c r="AB181" s="190"/>
      <c r="AC181" s="50"/>
      <c r="AD181" s="11">
        <f t="shared" si="4"/>
        <v>0</v>
      </c>
      <c r="AE181" s="22"/>
      <c r="AF181" s="10">
        <f t="shared" si="5"/>
        <v>0</v>
      </c>
    </row>
    <row r="182" spans="1:32" s="7" customFormat="1" ht="11.5" x14ac:dyDescent="0.25">
      <c r="A182" s="12"/>
      <c r="B182" s="228" t="s">
        <v>759</v>
      </c>
      <c r="C182" s="217" t="s">
        <v>697</v>
      </c>
      <c r="D182" s="253" t="s">
        <v>874</v>
      </c>
      <c r="E182" s="186" t="s">
        <v>615</v>
      </c>
      <c r="F182" s="186" t="s">
        <v>615</v>
      </c>
      <c r="G182" s="5" t="s">
        <v>247</v>
      </c>
      <c r="H182" s="202" t="s">
        <v>247</v>
      </c>
      <c r="I182" s="5" t="s">
        <v>247</v>
      </c>
      <c r="J182" s="5" t="s">
        <v>247</v>
      </c>
      <c r="K182" s="178" t="s">
        <v>247</v>
      </c>
      <c r="L182" s="43" t="s">
        <v>254</v>
      </c>
      <c r="M182" s="95" t="s">
        <v>533</v>
      </c>
      <c r="N182" s="102" t="s">
        <v>416</v>
      </c>
      <c r="O182" s="40"/>
      <c r="P182" s="40"/>
      <c r="Q182" s="239" t="s">
        <v>623</v>
      </c>
      <c r="R182" s="40"/>
      <c r="S182" s="40"/>
      <c r="T182" s="40"/>
      <c r="U182" s="40"/>
      <c r="V182" s="40"/>
      <c r="W182" s="40"/>
      <c r="X182" s="40"/>
      <c r="Y182" s="40"/>
      <c r="Z182" s="40"/>
      <c r="AA182" s="42"/>
      <c r="AB182" s="190"/>
      <c r="AC182" s="54"/>
      <c r="AD182" s="11">
        <f t="shared" si="4"/>
        <v>1</v>
      </c>
      <c r="AE182" s="22" t="s">
        <v>893</v>
      </c>
      <c r="AF182" s="10">
        <f t="shared" si="5"/>
        <v>1</v>
      </c>
    </row>
    <row r="183" spans="1:32" s="7" customFormat="1" ht="11.5" x14ac:dyDescent="0.25">
      <c r="A183" s="12"/>
      <c r="B183" s="228" t="s">
        <v>759</v>
      </c>
      <c r="C183" s="217" t="s">
        <v>697</v>
      </c>
      <c r="D183" s="253" t="s">
        <v>875</v>
      </c>
      <c r="E183" s="186" t="s">
        <v>615</v>
      </c>
      <c r="F183" s="186" t="s">
        <v>615</v>
      </c>
      <c r="G183" s="5" t="s">
        <v>247</v>
      </c>
      <c r="H183" s="202" t="s">
        <v>247</v>
      </c>
      <c r="I183" s="5" t="s">
        <v>247</v>
      </c>
      <c r="J183" s="5" t="s">
        <v>247</v>
      </c>
      <c r="K183" s="178" t="s">
        <v>247</v>
      </c>
      <c r="L183" s="43" t="s">
        <v>255</v>
      </c>
      <c r="M183" s="95" t="s">
        <v>534</v>
      </c>
      <c r="N183" s="102" t="s">
        <v>415</v>
      </c>
      <c r="O183" s="40"/>
      <c r="P183" s="40"/>
      <c r="Q183" s="239" t="s">
        <v>624</v>
      </c>
      <c r="R183" s="40"/>
      <c r="S183" s="40"/>
      <c r="T183" s="40"/>
      <c r="U183" s="40"/>
      <c r="V183" s="40"/>
      <c r="W183" s="40"/>
      <c r="X183" s="40"/>
      <c r="Y183" s="40"/>
      <c r="Z183" s="40"/>
      <c r="AA183" s="42"/>
      <c r="AB183" s="190"/>
      <c r="AC183" s="54"/>
      <c r="AD183" s="11">
        <f t="shared" si="4"/>
        <v>1</v>
      </c>
      <c r="AE183" s="22" t="s">
        <v>893</v>
      </c>
      <c r="AF183" s="10">
        <f t="shared" si="5"/>
        <v>1</v>
      </c>
    </row>
    <row r="184" spans="1:32" s="7" customFormat="1" ht="11.5" x14ac:dyDescent="0.25">
      <c r="A184" s="12"/>
      <c r="B184" s="228" t="s">
        <v>759</v>
      </c>
      <c r="C184" s="217" t="s">
        <v>697</v>
      </c>
      <c r="D184" s="253" t="s">
        <v>876</v>
      </c>
      <c r="E184" s="186" t="s">
        <v>615</v>
      </c>
      <c r="F184" s="186" t="s">
        <v>689</v>
      </c>
      <c r="G184" s="5" t="s">
        <v>247</v>
      </c>
      <c r="H184" s="202" t="s">
        <v>247</v>
      </c>
      <c r="I184" s="5" t="s">
        <v>247</v>
      </c>
      <c r="J184" s="5" t="s">
        <v>247</v>
      </c>
      <c r="K184" s="178" t="s">
        <v>247</v>
      </c>
      <c r="L184" s="43" t="s">
        <v>256</v>
      </c>
      <c r="M184" s="95" t="s">
        <v>530</v>
      </c>
      <c r="N184" s="102" t="s">
        <v>422</v>
      </c>
      <c r="O184" s="40"/>
      <c r="P184" s="40"/>
      <c r="Q184" s="239" t="s">
        <v>625</v>
      </c>
      <c r="R184" s="40"/>
      <c r="S184" s="40"/>
      <c r="T184" s="40"/>
      <c r="U184" s="40"/>
      <c r="V184" s="40"/>
      <c r="W184" s="40"/>
      <c r="X184" s="40"/>
      <c r="Y184" s="40"/>
      <c r="Z184" s="40"/>
      <c r="AA184" s="42"/>
      <c r="AB184" s="190"/>
      <c r="AC184" s="54"/>
      <c r="AD184" s="11">
        <f t="shared" si="4"/>
        <v>1</v>
      </c>
      <c r="AE184" s="22" t="s">
        <v>893</v>
      </c>
      <c r="AF184" s="10">
        <f t="shared" si="5"/>
        <v>1</v>
      </c>
    </row>
    <row r="185" spans="1:32" s="7" customFormat="1" ht="11.5" x14ac:dyDescent="0.25">
      <c r="A185" s="12"/>
      <c r="B185" s="228" t="s">
        <v>759</v>
      </c>
      <c r="C185" s="217" t="s">
        <v>697</v>
      </c>
      <c r="D185" s="253" t="s">
        <v>793</v>
      </c>
      <c r="E185" s="186" t="s">
        <v>615</v>
      </c>
      <c r="F185" s="186" t="s">
        <v>689</v>
      </c>
      <c r="G185" s="5" t="s">
        <v>247</v>
      </c>
      <c r="H185" s="202" t="s">
        <v>247</v>
      </c>
      <c r="I185" s="5" t="s">
        <v>247</v>
      </c>
      <c r="J185" s="5" t="s">
        <v>247</v>
      </c>
      <c r="K185" s="178" t="s">
        <v>247</v>
      </c>
      <c r="L185" s="43" t="s">
        <v>257</v>
      </c>
      <c r="M185" s="95" t="s">
        <v>531</v>
      </c>
      <c r="N185" s="102" t="s">
        <v>417</v>
      </c>
      <c r="O185" s="102" t="s">
        <v>307</v>
      </c>
      <c r="P185" s="40"/>
      <c r="Q185" s="239" t="s">
        <v>892</v>
      </c>
      <c r="R185" s="40"/>
      <c r="S185" s="40"/>
      <c r="T185" s="40"/>
      <c r="U185" s="40"/>
      <c r="V185" s="40"/>
      <c r="W185" s="40"/>
      <c r="X185" s="40"/>
      <c r="Y185" s="40"/>
      <c r="Z185" s="40"/>
      <c r="AA185" s="42"/>
      <c r="AB185" s="190"/>
      <c r="AC185" s="54"/>
      <c r="AD185" s="11">
        <f t="shared" si="4"/>
        <v>1</v>
      </c>
      <c r="AE185" s="22" t="s">
        <v>893</v>
      </c>
      <c r="AF185" s="10">
        <f t="shared" si="5"/>
        <v>1</v>
      </c>
    </row>
    <row r="186" spans="1:32" s="7" customFormat="1" ht="11.5" x14ac:dyDescent="0.25">
      <c r="A186" s="12"/>
      <c r="B186" s="228" t="s">
        <v>759</v>
      </c>
      <c r="C186" s="217" t="s">
        <v>697</v>
      </c>
      <c r="D186" s="253" t="s">
        <v>877</v>
      </c>
      <c r="E186" s="31" t="s">
        <v>849</v>
      </c>
      <c r="F186" s="186" t="s">
        <v>849</v>
      </c>
      <c r="G186" s="5" t="s">
        <v>247</v>
      </c>
      <c r="H186" s="202" t="s">
        <v>247</v>
      </c>
      <c r="I186" s="5" t="s">
        <v>247</v>
      </c>
      <c r="J186" s="5" t="s">
        <v>247</v>
      </c>
      <c r="K186" s="178" t="s">
        <v>247</v>
      </c>
      <c r="L186" s="43" t="s">
        <v>258</v>
      </c>
      <c r="M186" s="95" t="s">
        <v>532</v>
      </c>
      <c r="N186" s="102" t="s">
        <v>423</v>
      </c>
      <c r="O186" s="160" t="s">
        <v>198</v>
      </c>
      <c r="P186" s="40"/>
      <c r="Q186" s="239" t="s">
        <v>725</v>
      </c>
      <c r="R186" s="40"/>
      <c r="S186" s="40"/>
      <c r="T186" s="40"/>
      <c r="U186" s="40"/>
      <c r="V186" s="40"/>
      <c r="W186" s="40"/>
      <c r="X186" s="40"/>
      <c r="Y186" s="40"/>
      <c r="Z186" s="40"/>
      <c r="AA186" s="42"/>
      <c r="AB186" s="190"/>
      <c r="AC186" s="54"/>
      <c r="AD186" s="11">
        <f t="shared" si="4"/>
        <v>1</v>
      </c>
      <c r="AE186" s="22" t="s">
        <v>893</v>
      </c>
      <c r="AF186" s="10">
        <f t="shared" si="5"/>
        <v>1</v>
      </c>
    </row>
    <row r="187" spans="1:32" s="7" customFormat="1" ht="11.5" x14ac:dyDescent="0.25">
      <c r="A187" s="12"/>
      <c r="B187" s="228" t="s">
        <v>759</v>
      </c>
      <c r="C187" s="217" t="s">
        <v>697</v>
      </c>
      <c r="D187" s="253" t="s">
        <v>877</v>
      </c>
      <c r="E187" s="31" t="s">
        <v>849</v>
      </c>
      <c r="F187" s="31"/>
      <c r="G187" s="5"/>
      <c r="H187" s="202" t="s">
        <v>247</v>
      </c>
      <c r="I187" s="5" t="s">
        <v>247</v>
      </c>
      <c r="J187" s="5" t="s">
        <v>247</v>
      </c>
      <c r="K187" s="178" t="s">
        <v>247</v>
      </c>
      <c r="L187" s="43" t="s">
        <v>259</v>
      </c>
      <c r="M187" s="95" t="s">
        <v>528</v>
      </c>
      <c r="N187" s="102" t="s">
        <v>424</v>
      </c>
      <c r="O187" s="102" t="s">
        <v>416</v>
      </c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2"/>
      <c r="AB187" s="190"/>
      <c r="AC187" s="54"/>
      <c r="AD187" s="11">
        <f t="shared" si="4"/>
        <v>0</v>
      </c>
      <c r="AE187" s="22"/>
      <c r="AF187" s="10">
        <f t="shared" si="5"/>
        <v>1</v>
      </c>
    </row>
    <row r="188" spans="1:32" s="7" customFormat="1" ht="11.5" x14ac:dyDescent="0.25">
      <c r="A188" s="12"/>
      <c r="B188" s="228" t="s">
        <v>759</v>
      </c>
      <c r="C188" s="217" t="s">
        <v>697</v>
      </c>
      <c r="D188" s="253" t="s">
        <v>877</v>
      </c>
      <c r="E188" s="31" t="s">
        <v>849</v>
      </c>
      <c r="F188" s="31"/>
      <c r="G188" s="5"/>
      <c r="H188" s="202" t="s">
        <v>247</v>
      </c>
      <c r="I188" s="5" t="s">
        <v>247</v>
      </c>
      <c r="J188" s="5" t="s">
        <v>247</v>
      </c>
      <c r="K188" s="178" t="s">
        <v>247</v>
      </c>
      <c r="L188" s="43" t="s">
        <v>260</v>
      </c>
      <c r="M188" s="95" t="s">
        <v>529</v>
      </c>
      <c r="N188" s="102" t="s">
        <v>425</v>
      </c>
      <c r="O188" s="40"/>
      <c r="P188" s="104" t="s">
        <v>438</v>
      </c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2"/>
      <c r="AB188" s="190"/>
      <c r="AC188" s="54"/>
      <c r="AD188" s="11">
        <f t="shared" si="4"/>
        <v>0</v>
      </c>
      <c r="AE188" s="22"/>
      <c r="AF188" s="10">
        <f t="shared" si="5"/>
        <v>1</v>
      </c>
    </row>
    <row r="189" spans="1:32" s="7" customFormat="1" ht="11.5" x14ac:dyDescent="0.25">
      <c r="A189" s="12"/>
      <c r="B189" s="228" t="s">
        <v>759</v>
      </c>
      <c r="C189" s="217" t="s">
        <v>697</v>
      </c>
      <c r="D189" s="253" t="s">
        <v>878</v>
      </c>
      <c r="E189" s="186" t="s">
        <v>620</v>
      </c>
      <c r="F189" s="186" t="s">
        <v>620</v>
      </c>
      <c r="G189" s="5" t="s">
        <v>247</v>
      </c>
      <c r="H189" s="202" t="s">
        <v>247</v>
      </c>
      <c r="I189" s="5" t="s">
        <v>247</v>
      </c>
      <c r="J189" s="5" t="s">
        <v>247</v>
      </c>
      <c r="K189" s="178" t="s">
        <v>247</v>
      </c>
      <c r="L189" s="43" t="s">
        <v>261</v>
      </c>
      <c r="M189" s="95" t="s">
        <v>535</v>
      </c>
      <c r="N189" s="102" t="s">
        <v>426</v>
      </c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271" t="s">
        <v>922</v>
      </c>
      <c r="AB189" s="190"/>
      <c r="AC189" s="54"/>
      <c r="AD189" s="11">
        <f t="shared" si="4"/>
        <v>1</v>
      </c>
      <c r="AE189" s="22" t="s">
        <v>893</v>
      </c>
      <c r="AF189" s="10">
        <f t="shared" si="5"/>
        <v>1</v>
      </c>
    </row>
    <row r="190" spans="1:32" s="7" customFormat="1" ht="11.5" x14ac:dyDescent="0.25">
      <c r="A190" s="12"/>
      <c r="B190" s="228" t="s">
        <v>759</v>
      </c>
      <c r="C190" s="217" t="s">
        <v>697</v>
      </c>
      <c r="D190" s="253" t="s">
        <v>878</v>
      </c>
      <c r="E190" s="186" t="s">
        <v>620</v>
      </c>
      <c r="F190" s="186" t="s">
        <v>620</v>
      </c>
      <c r="G190" s="5" t="s">
        <v>247</v>
      </c>
      <c r="H190" s="202" t="s">
        <v>247</v>
      </c>
      <c r="I190" s="5" t="s">
        <v>247</v>
      </c>
      <c r="J190" s="5" t="s">
        <v>247</v>
      </c>
      <c r="K190" s="178" t="s">
        <v>247</v>
      </c>
      <c r="L190" s="43" t="s">
        <v>262</v>
      </c>
      <c r="M190" s="95" t="s">
        <v>536</v>
      </c>
      <c r="N190" s="102" t="s">
        <v>418</v>
      </c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271" t="s">
        <v>923</v>
      </c>
      <c r="AB190" s="190"/>
      <c r="AC190" s="54"/>
      <c r="AD190" s="11">
        <f t="shared" si="4"/>
        <v>1</v>
      </c>
      <c r="AE190" s="22" t="s">
        <v>893</v>
      </c>
      <c r="AF190" s="10">
        <f t="shared" si="5"/>
        <v>1</v>
      </c>
    </row>
    <row r="191" spans="1:32" s="7" customFormat="1" ht="11.5" x14ac:dyDescent="0.25">
      <c r="A191" s="12"/>
      <c r="B191" s="228" t="s">
        <v>759</v>
      </c>
      <c r="C191" s="217" t="s">
        <v>697</v>
      </c>
      <c r="D191" s="253" t="s">
        <v>878</v>
      </c>
      <c r="E191" s="186" t="s">
        <v>620</v>
      </c>
      <c r="F191" s="186" t="s">
        <v>701</v>
      </c>
      <c r="G191" s="5" t="s">
        <v>247</v>
      </c>
      <c r="H191" s="202" t="s">
        <v>247</v>
      </c>
      <c r="I191" s="5" t="s">
        <v>247</v>
      </c>
      <c r="J191" s="5" t="s">
        <v>247</v>
      </c>
      <c r="K191" s="178" t="s">
        <v>247</v>
      </c>
      <c r="L191" s="43" t="s">
        <v>263</v>
      </c>
      <c r="M191" s="95" t="s">
        <v>537</v>
      </c>
      <c r="N191" s="102" t="s">
        <v>427</v>
      </c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271" t="s">
        <v>924</v>
      </c>
      <c r="AB191" s="193" t="s">
        <v>825</v>
      </c>
      <c r="AC191" s="54"/>
      <c r="AD191" s="11">
        <f t="shared" si="4"/>
        <v>1</v>
      </c>
      <c r="AE191" s="22" t="s">
        <v>893</v>
      </c>
      <c r="AF191" s="10">
        <f t="shared" si="5"/>
        <v>1</v>
      </c>
    </row>
    <row r="192" spans="1:32" s="7" customFormat="1" ht="11.5" x14ac:dyDescent="0.25">
      <c r="A192" s="12"/>
      <c r="B192" s="228" t="s">
        <v>759</v>
      </c>
      <c r="C192" s="217" t="s">
        <v>697</v>
      </c>
      <c r="D192" s="253" t="s">
        <v>878</v>
      </c>
      <c r="E192" s="186" t="s">
        <v>620</v>
      </c>
      <c r="F192" s="186" t="s">
        <v>701</v>
      </c>
      <c r="G192" s="5" t="s">
        <v>247</v>
      </c>
      <c r="H192" s="202" t="s">
        <v>247</v>
      </c>
      <c r="I192" s="5" t="s">
        <v>247</v>
      </c>
      <c r="J192" s="5" t="s">
        <v>247</v>
      </c>
      <c r="K192" s="178" t="s">
        <v>247</v>
      </c>
      <c r="L192" s="43" t="s">
        <v>264</v>
      </c>
      <c r="M192" s="95" t="s">
        <v>538</v>
      </c>
      <c r="N192" s="102" t="s">
        <v>419</v>
      </c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271" t="s">
        <v>925</v>
      </c>
      <c r="AB192" s="193" t="s">
        <v>857</v>
      </c>
      <c r="AC192" s="54"/>
      <c r="AD192" s="11">
        <f t="shared" si="4"/>
        <v>1</v>
      </c>
      <c r="AE192" s="22" t="s">
        <v>893</v>
      </c>
      <c r="AF192" s="10">
        <f t="shared" si="5"/>
        <v>1</v>
      </c>
    </row>
    <row r="193" spans="1:32" s="7" customFormat="1" ht="11.5" x14ac:dyDescent="0.25">
      <c r="A193" s="12"/>
      <c r="B193" s="228" t="s">
        <v>759</v>
      </c>
      <c r="C193" s="217" t="s">
        <v>697</v>
      </c>
      <c r="D193" s="253" t="s">
        <v>879</v>
      </c>
      <c r="E193" s="31" t="s">
        <v>850</v>
      </c>
      <c r="F193" s="31"/>
      <c r="G193" s="5"/>
      <c r="H193" s="202" t="s">
        <v>247</v>
      </c>
      <c r="I193" s="5" t="s">
        <v>247</v>
      </c>
      <c r="J193" s="5" t="s">
        <v>247</v>
      </c>
      <c r="K193" s="178" t="s">
        <v>247</v>
      </c>
      <c r="L193" s="43" t="s">
        <v>265</v>
      </c>
      <c r="M193" s="95" t="s">
        <v>539</v>
      </c>
      <c r="N193" s="102" t="s">
        <v>428</v>
      </c>
      <c r="O193" s="102" t="s">
        <v>308</v>
      </c>
      <c r="P193" s="95" t="s">
        <v>532</v>
      </c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2"/>
      <c r="AB193" s="190"/>
      <c r="AC193" s="54"/>
      <c r="AD193" s="11">
        <f t="shared" si="4"/>
        <v>0</v>
      </c>
      <c r="AE193" s="22"/>
      <c r="AF193" s="10">
        <f t="shared" si="5"/>
        <v>1</v>
      </c>
    </row>
    <row r="194" spans="1:32" s="7" customFormat="1" ht="11.5" x14ac:dyDescent="0.25">
      <c r="A194" s="12"/>
      <c r="B194" s="228" t="s">
        <v>759</v>
      </c>
      <c r="C194" s="217" t="s">
        <v>697</v>
      </c>
      <c r="D194" s="253" t="s">
        <v>879</v>
      </c>
      <c r="E194" s="31" t="s">
        <v>850</v>
      </c>
      <c r="F194" s="31"/>
      <c r="G194" s="5"/>
      <c r="H194" s="202" t="s">
        <v>247</v>
      </c>
      <c r="I194" s="5" t="s">
        <v>247</v>
      </c>
      <c r="J194" s="5" t="s">
        <v>247</v>
      </c>
      <c r="K194" s="178" t="s">
        <v>247</v>
      </c>
      <c r="L194" s="43" t="s">
        <v>266</v>
      </c>
      <c r="M194" s="95" t="s">
        <v>540</v>
      </c>
      <c r="N194" s="102" t="s">
        <v>429</v>
      </c>
      <c r="O194" s="102" t="s">
        <v>417</v>
      </c>
      <c r="P194" s="95" t="s">
        <v>530</v>
      </c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2"/>
      <c r="AB194" s="190"/>
      <c r="AC194" s="54"/>
      <c r="AD194" s="11">
        <f t="shared" si="4"/>
        <v>0</v>
      </c>
      <c r="AE194" s="22"/>
      <c r="AF194" s="10">
        <f t="shared" si="5"/>
        <v>1</v>
      </c>
    </row>
    <row r="195" spans="1:32" s="7" customFormat="1" ht="11.5" x14ac:dyDescent="0.25">
      <c r="A195" s="12"/>
      <c r="B195" s="228" t="s">
        <v>759</v>
      </c>
      <c r="C195" s="217" t="s">
        <v>697</v>
      </c>
      <c r="D195" s="253" t="s">
        <v>879</v>
      </c>
      <c r="E195" s="31" t="s">
        <v>313</v>
      </c>
      <c r="F195" s="31"/>
      <c r="G195" s="5"/>
      <c r="H195" s="202" t="s">
        <v>247</v>
      </c>
      <c r="I195" s="5" t="s">
        <v>247</v>
      </c>
      <c r="J195" s="5" t="s">
        <v>247</v>
      </c>
      <c r="K195" s="178" t="s">
        <v>247</v>
      </c>
      <c r="L195" s="43" t="s">
        <v>267</v>
      </c>
      <c r="M195" s="95" t="s">
        <v>541</v>
      </c>
      <c r="N195" s="102" t="s">
        <v>430</v>
      </c>
      <c r="O195" s="102" t="s">
        <v>419</v>
      </c>
      <c r="P195" s="95" t="s">
        <v>531</v>
      </c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2"/>
      <c r="AB195" s="190"/>
      <c r="AC195" s="54"/>
      <c r="AD195" s="11">
        <f t="shared" si="4"/>
        <v>0</v>
      </c>
      <c r="AE195" s="22"/>
      <c r="AF195" s="10">
        <f t="shared" si="5"/>
        <v>1</v>
      </c>
    </row>
    <row r="196" spans="1:32" s="7" customFormat="1" ht="11.5" x14ac:dyDescent="0.25">
      <c r="A196" s="12"/>
      <c r="B196" s="228" t="s">
        <v>759</v>
      </c>
      <c r="C196" s="217" t="s">
        <v>697</v>
      </c>
      <c r="D196" s="253" t="s">
        <v>880</v>
      </c>
      <c r="E196" s="186" t="s">
        <v>621</v>
      </c>
      <c r="F196" s="186" t="s">
        <v>619</v>
      </c>
      <c r="G196" s="5" t="s">
        <v>247</v>
      </c>
      <c r="H196" s="202" t="s">
        <v>247</v>
      </c>
      <c r="I196" s="5" t="s">
        <v>247</v>
      </c>
      <c r="J196" s="5" t="s">
        <v>247</v>
      </c>
      <c r="K196" s="178" t="s">
        <v>247</v>
      </c>
      <c r="L196" s="43" t="s">
        <v>268</v>
      </c>
      <c r="M196" s="95" t="s">
        <v>542</v>
      </c>
      <c r="N196" s="102" t="s">
        <v>431</v>
      </c>
      <c r="O196" s="101" t="s">
        <v>362</v>
      </c>
      <c r="P196" s="108" t="s">
        <v>440</v>
      </c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271" t="s">
        <v>926</v>
      </c>
      <c r="AB196" s="190"/>
      <c r="AC196" s="54"/>
      <c r="AD196" s="11">
        <f t="shared" si="4"/>
        <v>1</v>
      </c>
      <c r="AE196" s="22" t="s">
        <v>893</v>
      </c>
      <c r="AF196" s="10">
        <f t="shared" si="5"/>
        <v>1</v>
      </c>
    </row>
    <row r="197" spans="1:32" s="7" customFormat="1" ht="11.5" x14ac:dyDescent="0.25">
      <c r="A197" s="12"/>
      <c r="B197" s="228" t="s">
        <v>759</v>
      </c>
      <c r="C197" s="217" t="s">
        <v>697</v>
      </c>
      <c r="D197" s="253" t="s">
        <v>880</v>
      </c>
      <c r="E197" s="186" t="s">
        <v>621</v>
      </c>
      <c r="F197" s="186" t="s">
        <v>619</v>
      </c>
      <c r="G197" s="5" t="s">
        <v>247</v>
      </c>
      <c r="H197" s="202" t="s">
        <v>247</v>
      </c>
      <c r="I197" s="5" t="s">
        <v>247</v>
      </c>
      <c r="J197" s="5" t="s">
        <v>247</v>
      </c>
      <c r="K197" s="178" t="s">
        <v>247</v>
      </c>
      <c r="L197" s="43" t="s">
        <v>269</v>
      </c>
      <c r="M197" s="95" t="s">
        <v>543</v>
      </c>
      <c r="N197" s="102" t="s">
        <v>432</v>
      </c>
      <c r="O197" s="101" t="s">
        <v>360</v>
      </c>
      <c r="P197" s="108" t="s">
        <v>249</v>
      </c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271" t="s">
        <v>927</v>
      </c>
      <c r="AB197" s="190"/>
      <c r="AC197" s="54"/>
      <c r="AD197" s="11">
        <f t="shared" si="4"/>
        <v>1</v>
      </c>
      <c r="AE197" s="22" t="s">
        <v>893</v>
      </c>
      <c r="AF197" s="10">
        <f t="shared" si="5"/>
        <v>1</v>
      </c>
    </row>
    <row r="198" spans="1:32" s="7" customFormat="1" ht="11.5" x14ac:dyDescent="0.25">
      <c r="A198" s="12"/>
      <c r="B198" s="228" t="s">
        <v>759</v>
      </c>
      <c r="C198" s="217" t="s">
        <v>697</v>
      </c>
      <c r="D198" s="253" t="s">
        <v>880</v>
      </c>
      <c r="E198" s="186" t="s">
        <v>621</v>
      </c>
      <c r="F198" s="186" t="s">
        <v>690</v>
      </c>
      <c r="G198" s="5" t="s">
        <v>247</v>
      </c>
      <c r="H198" s="202" t="s">
        <v>247</v>
      </c>
      <c r="I198" s="5" t="s">
        <v>247</v>
      </c>
      <c r="J198" s="5" t="s">
        <v>247</v>
      </c>
      <c r="K198" s="178" t="s">
        <v>247</v>
      </c>
      <c r="L198" s="43" t="s">
        <v>270</v>
      </c>
      <c r="M198" s="95" t="s">
        <v>544</v>
      </c>
      <c r="N198" s="102" t="s">
        <v>420</v>
      </c>
      <c r="O198" s="101" t="s">
        <v>361</v>
      </c>
      <c r="P198" s="108" t="s">
        <v>250</v>
      </c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271" t="s">
        <v>928</v>
      </c>
      <c r="AB198" s="190"/>
      <c r="AC198" s="54"/>
      <c r="AD198" s="11">
        <f t="shared" si="4"/>
        <v>1</v>
      </c>
      <c r="AE198" s="22" t="s">
        <v>893</v>
      </c>
      <c r="AF198" s="10">
        <f t="shared" si="5"/>
        <v>1</v>
      </c>
    </row>
    <row r="199" spans="1:32" s="7" customFormat="1" ht="11.5" x14ac:dyDescent="0.25">
      <c r="A199" s="12"/>
      <c r="B199" s="228" t="s">
        <v>759</v>
      </c>
      <c r="C199" s="217" t="s">
        <v>697</v>
      </c>
      <c r="D199" s="253" t="s">
        <v>880</v>
      </c>
      <c r="E199" s="186" t="s">
        <v>851</v>
      </c>
      <c r="F199" s="186" t="s">
        <v>851</v>
      </c>
      <c r="G199" s="5" t="s">
        <v>247</v>
      </c>
      <c r="H199" s="202" t="s">
        <v>247</v>
      </c>
      <c r="I199" s="5" t="s">
        <v>247</v>
      </c>
      <c r="J199" s="5" t="s">
        <v>247</v>
      </c>
      <c r="K199" s="178" t="s">
        <v>247</v>
      </c>
      <c r="L199" s="43" t="s">
        <v>271</v>
      </c>
      <c r="M199" s="95" t="s">
        <v>545</v>
      </c>
      <c r="N199" s="102" t="s">
        <v>421</v>
      </c>
      <c r="O199" s="101" t="s">
        <v>359</v>
      </c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271" t="s">
        <v>929</v>
      </c>
      <c r="AB199" s="190"/>
      <c r="AC199" s="54"/>
      <c r="AD199" s="11">
        <f t="shared" si="4"/>
        <v>1</v>
      </c>
      <c r="AE199" s="22" t="s">
        <v>893</v>
      </c>
      <c r="AF199" s="10">
        <f t="shared" si="5"/>
        <v>1</v>
      </c>
    </row>
    <row r="200" spans="1:32" s="7" customFormat="1" ht="11.5" x14ac:dyDescent="0.25">
      <c r="A200" s="12"/>
      <c r="B200" s="228" t="s">
        <v>759</v>
      </c>
      <c r="C200" s="217" t="s">
        <v>697</v>
      </c>
      <c r="D200" s="253" t="s">
        <v>881</v>
      </c>
      <c r="E200" s="31" t="s">
        <v>313</v>
      </c>
      <c r="F200" s="31"/>
      <c r="G200" s="5"/>
      <c r="H200" s="202" t="s">
        <v>247</v>
      </c>
      <c r="I200" s="5" t="s">
        <v>247</v>
      </c>
      <c r="J200" s="5" t="s">
        <v>247</v>
      </c>
      <c r="K200" s="178" t="s">
        <v>247</v>
      </c>
      <c r="L200" s="43" t="s">
        <v>272</v>
      </c>
      <c r="M200" s="95" t="s">
        <v>546</v>
      </c>
      <c r="N200" s="102" t="s">
        <v>415</v>
      </c>
      <c r="O200" s="102" t="s">
        <v>420</v>
      </c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2"/>
      <c r="AB200" s="190"/>
      <c r="AC200" s="54"/>
      <c r="AD200" s="11">
        <f t="shared" si="4"/>
        <v>0</v>
      </c>
      <c r="AE200" s="22"/>
      <c r="AF200" s="10">
        <f t="shared" si="5"/>
        <v>1</v>
      </c>
    </row>
    <row r="201" spans="1:32" s="7" customFormat="1" ht="11.5" x14ac:dyDescent="0.25">
      <c r="A201" s="12"/>
      <c r="B201" s="228" t="s">
        <v>759</v>
      </c>
      <c r="C201" s="217" t="s">
        <v>697</v>
      </c>
      <c r="D201" s="253" t="s">
        <v>879</v>
      </c>
      <c r="E201" s="31" t="s">
        <v>313</v>
      </c>
      <c r="F201" s="31"/>
      <c r="G201" s="5"/>
      <c r="H201" s="202" t="s">
        <v>247</v>
      </c>
      <c r="I201" s="202" t="s">
        <v>247</v>
      </c>
      <c r="J201" s="5" t="s">
        <v>247</v>
      </c>
      <c r="K201" s="178" t="s">
        <v>247</v>
      </c>
      <c r="L201" s="43" t="s">
        <v>273</v>
      </c>
      <c r="M201" s="95" t="s">
        <v>547</v>
      </c>
      <c r="N201" s="102" t="s">
        <v>422</v>
      </c>
      <c r="O201" s="102" t="s">
        <v>716</v>
      </c>
      <c r="P201" s="104" t="s">
        <v>438</v>
      </c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2"/>
      <c r="AB201" s="190"/>
      <c r="AC201" s="54"/>
      <c r="AD201" s="11">
        <f t="shared" ref="AD201:AD262" si="6">IF(AND(G201&lt;&gt;"",H201&lt;&gt;"",I201&lt;&gt;"",J201&lt;&gt;"",K201&lt;&gt;""),1,0)</f>
        <v>0</v>
      </c>
      <c r="AE201" s="22"/>
      <c r="AF201" s="10">
        <f t="shared" ref="AF201:AF262" si="7">IF(OR(H201&lt;&gt;"",I201&lt;&gt;""),1,0)</f>
        <v>1</v>
      </c>
    </row>
    <row r="202" spans="1:32" s="7" customFormat="1" ht="11.5" x14ac:dyDescent="0.25">
      <c r="A202" s="12"/>
      <c r="B202" s="228" t="s">
        <v>759</v>
      </c>
      <c r="C202" s="217" t="s">
        <v>697</v>
      </c>
      <c r="D202" s="253" t="s">
        <v>880</v>
      </c>
      <c r="E202" s="31" t="s">
        <v>313</v>
      </c>
      <c r="F202" s="31"/>
      <c r="G202" s="5"/>
      <c r="H202" s="202" t="s">
        <v>247</v>
      </c>
      <c r="I202" s="202" t="s">
        <v>247</v>
      </c>
      <c r="J202" s="5" t="s">
        <v>247</v>
      </c>
      <c r="K202" s="178" t="s">
        <v>247</v>
      </c>
      <c r="L202" s="43" t="s">
        <v>274</v>
      </c>
      <c r="M202" s="95" t="s">
        <v>548</v>
      </c>
      <c r="N202" s="102" t="s">
        <v>433</v>
      </c>
      <c r="O202" s="102" t="s">
        <v>309</v>
      </c>
      <c r="P202" s="108" t="s">
        <v>253</v>
      </c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2"/>
      <c r="AB202" s="190"/>
      <c r="AC202" s="54"/>
      <c r="AD202" s="11">
        <f t="shared" si="6"/>
        <v>0</v>
      </c>
      <c r="AE202" s="22"/>
      <c r="AF202" s="10">
        <f t="shared" si="7"/>
        <v>1</v>
      </c>
    </row>
    <row r="203" spans="1:32" s="7" customFormat="1" ht="11.5" x14ac:dyDescent="0.25">
      <c r="A203" s="12"/>
      <c r="B203" s="228" t="s">
        <v>759</v>
      </c>
      <c r="C203" s="217" t="s">
        <v>697</v>
      </c>
      <c r="D203" s="253" t="s">
        <v>882</v>
      </c>
      <c r="E203" s="186" t="s">
        <v>622</v>
      </c>
      <c r="F203" s="31"/>
      <c r="G203" s="5"/>
      <c r="H203" s="202" t="s">
        <v>247</v>
      </c>
      <c r="I203" s="202" t="s">
        <v>247</v>
      </c>
      <c r="J203" s="5" t="s">
        <v>247</v>
      </c>
      <c r="K203" s="178" t="s">
        <v>247</v>
      </c>
      <c r="L203" s="43" t="s">
        <v>275</v>
      </c>
      <c r="M203" s="95" t="s">
        <v>552</v>
      </c>
      <c r="N203" s="102" t="s">
        <v>415</v>
      </c>
      <c r="O203" s="95" t="s">
        <v>557</v>
      </c>
      <c r="P203" s="108" t="s">
        <v>252</v>
      </c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2"/>
      <c r="AB203" s="190"/>
      <c r="AC203" s="54"/>
      <c r="AD203" s="11">
        <f t="shared" si="6"/>
        <v>0</v>
      </c>
      <c r="AE203" s="22"/>
      <c r="AF203" s="10">
        <f t="shared" si="7"/>
        <v>1</v>
      </c>
    </row>
    <row r="204" spans="1:32" s="7" customFormat="1" ht="11.5" x14ac:dyDescent="0.25">
      <c r="A204" s="12"/>
      <c r="B204" s="228" t="s">
        <v>759</v>
      </c>
      <c r="C204" s="217" t="s">
        <v>697</v>
      </c>
      <c r="D204" s="253" t="s">
        <v>882</v>
      </c>
      <c r="E204" s="186" t="s">
        <v>622</v>
      </c>
      <c r="F204" s="31"/>
      <c r="G204" s="5"/>
      <c r="H204" s="202" t="s">
        <v>247</v>
      </c>
      <c r="I204" s="5" t="s">
        <v>247</v>
      </c>
      <c r="J204" s="5" t="s">
        <v>247</v>
      </c>
      <c r="K204" s="178" t="s">
        <v>247</v>
      </c>
      <c r="L204" s="43" t="s">
        <v>276</v>
      </c>
      <c r="M204" s="95" t="s">
        <v>553</v>
      </c>
      <c r="N204" s="102" t="s">
        <v>422</v>
      </c>
      <c r="O204" s="95" t="s">
        <v>556</v>
      </c>
      <c r="P204" s="108" t="s">
        <v>251</v>
      </c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2"/>
      <c r="AB204" s="190"/>
      <c r="AC204" s="54"/>
      <c r="AD204" s="11">
        <f t="shared" si="6"/>
        <v>0</v>
      </c>
      <c r="AE204" s="22"/>
      <c r="AF204" s="10">
        <f t="shared" si="7"/>
        <v>1</v>
      </c>
    </row>
    <row r="205" spans="1:32" s="7" customFormat="1" ht="11.5" x14ac:dyDescent="0.25">
      <c r="A205" s="12"/>
      <c r="B205" s="228" t="s">
        <v>759</v>
      </c>
      <c r="C205" s="217" t="s">
        <v>697</v>
      </c>
      <c r="D205" s="253" t="s">
        <v>879</v>
      </c>
      <c r="E205" s="31" t="s">
        <v>313</v>
      </c>
      <c r="F205" s="31"/>
      <c r="G205" s="5"/>
      <c r="H205" s="202" t="s">
        <v>247</v>
      </c>
      <c r="I205" s="5" t="s">
        <v>247</v>
      </c>
      <c r="J205" s="5" t="s">
        <v>247</v>
      </c>
      <c r="K205" s="178" t="s">
        <v>247</v>
      </c>
      <c r="L205" s="43" t="s">
        <v>277</v>
      </c>
      <c r="M205" s="101" t="s">
        <v>357</v>
      </c>
      <c r="N205" s="102" t="s">
        <v>423</v>
      </c>
      <c r="O205" s="95" t="s">
        <v>542</v>
      </c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2"/>
      <c r="AB205" s="190"/>
      <c r="AC205" s="54"/>
      <c r="AD205" s="11">
        <f t="shared" si="6"/>
        <v>0</v>
      </c>
      <c r="AE205" s="22"/>
      <c r="AF205" s="10">
        <f t="shared" si="7"/>
        <v>1</v>
      </c>
    </row>
    <row r="206" spans="1:32" s="7" customFormat="1" ht="11.5" x14ac:dyDescent="0.25">
      <c r="A206" s="12"/>
      <c r="B206" s="228" t="s">
        <v>759</v>
      </c>
      <c r="C206" s="217" t="s">
        <v>697</v>
      </c>
      <c r="D206" s="253" t="s">
        <v>879</v>
      </c>
      <c r="E206" s="31" t="s">
        <v>313</v>
      </c>
      <c r="F206" s="31"/>
      <c r="G206" s="5"/>
      <c r="H206" s="202" t="s">
        <v>247</v>
      </c>
      <c r="I206" s="5" t="s">
        <v>247</v>
      </c>
      <c r="J206" s="5" t="s">
        <v>247</v>
      </c>
      <c r="K206" s="178" t="s">
        <v>247</v>
      </c>
      <c r="L206" s="43" t="s">
        <v>278</v>
      </c>
      <c r="M206" s="101" t="s">
        <v>358</v>
      </c>
      <c r="N206" s="102" t="s">
        <v>424</v>
      </c>
      <c r="O206" s="95" t="s">
        <v>543</v>
      </c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2"/>
      <c r="AB206" s="190"/>
      <c r="AC206" s="54"/>
      <c r="AD206" s="11">
        <f t="shared" si="6"/>
        <v>0</v>
      </c>
      <c r="AE206" s="22"/>
      <c r="AF206" s="10">
        <f t="shared" si="7"/>
        <v>1</v>
      </c>
    </row>
    <row r="207" spans="1:32" s="7" customFormat="1" ht="11.5" x14ac:dyDescent="0.25">
      <c r="A207" s="12"/>
      <c r="B207" s="228" t="s">
        <v>759</v>
      </c>
      <c r="C207" s="217" t="s">
        <v>697</v>
      </c>
      <c r="D207" s="31"/>
      <c r="E207" s="31" t="s">
        <v>854</v>
      </c>
      <c r="F207" s="31"/>
      <c r="G207" s="5"/>
      <c r="H207" s="202"/>
      <c r="I207" s="5"/>
      <c r="J207" s="5"/>
      <c r="K207" s="178" t="s">
        <v>247</v>
      </c>
      <c r="L207" s="43" t="s">
        <v>279</v>
      </c>
      <c r="M207" s="101" t="s">
        <v>359</v>
      </c>
      <c r="N207" s="102" t="s">
        <v>425</v>
      </c>
      <c r="O207" s="95" t="s">
        <v>544</v>
      </c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2"/>
      <c r="AB207" s="190"/>
      <c r="AC207" s="54"/>
      <c r="AD207" s="11">
        <f t="shared" si="6"/>
        <v>0</v>
      </c>
      <c r="AE207" s="22"/>
      <c r="AF207" s="10">
        <f t="shared" si="7"/>
        <v>0</v>
      </c>
    </row>
    <row r="208" spans="1:32" s="7" customFormat="1" ht="11.5" x14ac:dyDescent="0.25">
      <c r="A208" s="12"/>
      <c r="B208" s="228" t="s">
        <v>759</v>
      </c>
      <c r="C208" s="217" t="s">
        <v>697</v>
      </c>
      <c r="D208" s="31"/>
      <c r="E208" s="31"/>
      <c r="F208" s="31"/>
      <c r="G208" s="5"/>
      <c r="H208" s="202"/>
      <c r="I208" s="5"/>
      <c r="J208" s="5"/>
      <c r="K208" s="178" t="s">
        <v>247</v>
      </c>
      <c r="L208" s="43" t="s">
        <v>280</v>
      </c>
      <c r="M208" s="101" t="s">
        <v>360</v>
      </c>
      <c r="N208" s="102" t="s">
        <v>426</v>
      </c>
      <c r="O208" s="95" t="s">
        <v>545</v>
      </c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2"/>
      <c r="AB208" s="190"/>
      <c r="AC208" s="54"/>
      <c r="AD208" s="11">
        <f t="shared" si="6"/>
        <v>0</v>
      </c>
      <c r="AE208" s="22"/>
      <c r="AF208" s="10">
        <f t="shared" si="7"/>
        <v>0</v>
      </c>
    </row>
    <row r="209" spans="1:32" s="7" customFormat="1" ht="11.5" x14ac:dyDescent="0.25">
      <c r="A209" s="12"/>
      <c r="B209" s="228" t="s">
        <v>759</v>
      </c>
      <c r="C209" s="217" t="s">
        <v>697</v>
      </c>
      <c r="D209" s="31"/>
      <c r="E209" s="31"/>
      <c r="F209" s="31"/>
      <c r="G209" s="5"/>
      <c r="H209" s="202"/>
      <c r="I209" s="5"/>
      <c r="J209" s="5"/>
      <c r="K209" s="178" t="s">
        <v>247</v>
      </c>
      <c r="L209" s="43" t="s">
        <v>281</v>
      </c>
      <c r="M209" s="101" t="s">
        <v>361</v>
      </c>
      <c r="N209" s="102" t="s">
        <v>427</v>
      </c>
      <c r="O209" s="95" t="s">
        <v>546</v>
      </c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2"/>
      <c r="AB209" s="190"/>
      <c r="AC209" s="54"/>
      <c r="AD209" s="11">
        <f t="shared" si="6"/>
        <v>0</v>
      </c>
      <c r="AE209" s="22"/>
      <c r="AF209" s="10">
        <f t="shared" si="7"/>
        <v>0</v>
      </c>
    </row>
    <row r="210" spans="1:32" s="7" customFormat="1" ht="11.5" x14ac:dyDescent="0.25">
      <c r="A210" s="12"/>
      <c r="B210" s="228" t="s">
        <v>759</v>
      </c>
      <c r="C210" s="217" t="s">
        <v>697</v>
      </c>
      <c r="D210" s="31"/>
      <c r="E210" s="31"/>
      <c r="F210" s="31"/>
      <c r="G210" s="5"/>
      <c r="H210" s="202"/>
      <c r="I210" s="5"/>
      <c r="J210" s="5"/>
      <c r="K210" s="178" t="s">
        <v>247</v>
      </c>
      <c r="L210" s="43" t="s">
        <v>282</v>
      </c>
      <c r="M210" s="101" t="s">
        <v>362</v>
      </c>
      <c r="N210" s="102" t="s">
        <v>428</v>
      </c>
      <c r="O210" s="95" t="s">
        <v>547</v>
      </c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2"/>
      <c r="AB210" s="190"/>
      <c r="AC210" s="54"/>
      <c r="AD210" s="11">
        <f t="shared" si="6"/>
        <v>0</v>
      </c>
      <c r="AE210" s="22"/>
      <c r="AF210" s="10">
        <f t="shared" si="7"/>
        <v>0</v>
      </c>
    </row>
    <row r="211" spans="1:32" s="7" customFormat="1" ht="11.5" x14ac:dyDescent="0.25">
      <c r="A211" s="12"/>
      <c r="B211" s="228" t="s">
        <v>759</v>
      </c>
      <c r="C211" s="217" t="s">
        <v>697</v>
      </c>
      <c r="D211" s="31"/>
      <c r="E211" s="31"/>
      <c r="F211" s="31"/>
      <c r="G211" s="5"/>
      <c r="H211" s="202"/>
      <c r="I211" s="5"/>
      <c r="J211" s="5"/>
      <c r="K211" s="178" t="s">
        <v>247</v>
      </c>
      <c r="L211" s="43" t="s">
        <v>283</v>
      </c>
      <c r="M211" s="160" t="s">
        <v>198</v>
      </c>
      <c r="N211" s="102" t="s">
        <v>434</v>
      </c>
      <c r="O211" s="95" t="s">
        <v>548</v>
      </c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2"/>
      <c r="AB211" s="190"/>
      <c r="AC211" s="54"/>
      <c r="AD211" s="11">
        <f t="shared" si="6"/>
        <v>0</v>
      </c>
      <c r="AE211" s="22"/>
      <c r="AF211" s="10">
        <f t="shared" si="7"/>
        <v>0</v>
      </c>
    </row>
    <row r="212" spans="1:32" s="7" customFormat="1" ht="11.5" x14ac:dyDescent="0.25">
      <c r="A212" s="12"/>
      <c r="B212" s="228" t="s">
        <v>759</v>
      </c>
      <c r="C212" s="217" t="s">
        <v>697</v>
      </c>
      <c r="D212" s="253" t="s">
        <v>883</v>
      </c>
      <c r="E212" s="186" t="s">
        <v>617</v>
      </c>
      <c r="F212" s="186" t="s">
        <v>618</v>
      </c>
      <c r="G212" s="5" t="s">
        <v>247</v>
      </c>
      <c r="H212" s="202" t="s">
        <v>247</v>
      </c>
      <c r="I212" s="5" t="s">
        <v>247</v>
      </c>
      <c r="J212" s="5" t="s">
        <v>247</v>
      </c>
      <c r="K212" s="178" t="s">
        <v>247</v>
      </c>
      <c r="L212" s="43" t="s">
        <v>284</v>
      </c>
      <c r="M212" s="95" t="s">
        <v>549</v>
      </c>
      <c r="N212" s="102" t="s">
        <v>435</v>
      </c>
      <c r="O212" s="102" t="s">
        <v>310</v>
      </c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271" t="s">
        <v>930</v>
      </c>
      <c r="AB212" s="190"/>
      <c r="AC212" s="54"/>
      <c r="AD212" s="11">
        <f t="shared" si="6"/>
        <v>1</v>
      </c>
      <c r="AE212" s="22" t="s">
        <v>893</v>
      </c>
      <c r="AF212" s="10">
        <f t="shared" si="7"/>
        <v>1</v>
      </c>
    </row>
    <row r="213" spans="1:32" s="7" customFormat="1" ht="11.5" x14ac:dyDescent="0.25">
      <c r="A213" s="12"/>
      <c r="B213" s="228" t="s">
        <v>759</v>
      </c>
      <c r="C213" s="217" t="s">
        <v>697</v>
      </c>
      <c r="D213" s="253" t="s">
        <v>883</v>
      </c>
      <c r="E213" s="186" t="s">
        <v>617</v>
      </c>
      <c r="F213" s="186" t="s">
        <v>618</v>
      </c>
      <c r="G213" s="5" t="s">
        <v>247</v>
      </c>
      <c r="H213" s="202" t="s">
        <v>247</v>
      </c>
      <c r="I213" s="5" t="s">
        <v>247</v>
      </c>
      <c r="J213" s="5" t="s">
        <v>247</v>
      </c>
      <c r="K213" s="178" t="s">
        <v>247</v>
      </c>
      <c r="L213" s="43" t="s">
        <v>285</v>
      </c>
      <c r="M213" s="95" t="s">
        <v>550</v>
      </c>
      <c r="N213" s="102" t="s">
        <v>429</v>
      </c>
      <c r="O213" s="64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271" t="s">
        <v>897</v>
      </c>
      <c r="AB213" s="190"/>
      <c r="AC213" s="54"/>
      <c r="AD213" s="11">
        <f t="shared" si="6"/>
        <v>1</v>
      </c>
      <c r="AE213" s="22" t="s">
        <v>893</v>
      </c>
      <c r="AF213" s="10">
        <f t="shared" si="7"/>
        <v>1</v>
      </c>
    </row>
    <row r="214" spans="1:32" s="7" customFormat="1" ht="11.5" x14ac:dyDescent="0.25">
      <c r="A214" s="12"/>
      <c r="B214" s="228" t="s">
        <v>759</v>
      </c>
      <c r="C214" s="217" t="s">
        <v>697</v>
      </c>
      <c r="D214" s="253"/>
      <c r="E214" s="31" t="s">
        <v>852</v>
      </c>
      <c r="F214" s="186" t="s">
        <v>853</v>
      </c>
      <c r="G214" s="5" t="s">
        <v>247</v>
      </c>
      <c r="H214" s="202"/>
      <c r="I214" s="5"/>
      <c r="J214" s="5"/>
      <c r="K214" s="178" t="s">
        <v>247</v>
      </c>
      <c r="L214" s="43" t="s">
        <v>286</v>
      </c>
      <c r="M214" s="95" t="s">
        <v>551</v>
      </c>
      <c r="N214" s="102" t="s">
        <v>430</v>
      </c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2"/>
      <c r="AB214" s="190"/>
      <c r="AC214" s="54"/>
      <c r="AD214" s="11">
        <f t="shared" si="6"/>
        <v>0</v>
      </c>
      <c r="AE214" s="22" t="s">
        <v>346</v>
      </c>
      <c r="AF214" s="10">
        <f t="shared" si="7"/>
        <v>0</v>
      </c>
    </row>
    <row r="215" spans="1:32" s="7" customFormat="1" ht="11.5" x14ac:dyDescent="0.25">
      <c r="A215" s="12"/>
      <c r="B215" s="228" t="s">
        <v>759</v>
      </c>
      <c r="C215" s="217" t="s">
        <v>697</v>
      </c>
      <c r="D215" s="31"/>
      <c r="E215" s="31"/>
      <c r="F215" s="31"/>
      <c r="G215" s="5"/>
      <c r="H215" s="202"/>
      <c r="I215" s="5"/>
      <c r="J215" s="5"/>
      <c r="K215" s="178" t="s">
        <v>247</v>
      </c>
      <c r="L215" s="43" t="s">
        <v>287</v>
      </c>
      <c r="M215" s="95" t="s">
        <v>554</v>
      </c>
      <c r="N215" s="102" t="s">
        <v>431</v>
      </c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2"/>
      <c r="AB215" s="190"/>
      <c r="AC215" s="54"/>
      <c r="AD215" s="11">
        <f t="shared" si="6"/>
        <v>0</v>
      </c>
      <c r="AE215" s="22"/>
      <c r="AF215" s="10">
        <f t="shared" si="7"/>
        <v>0</v>
      </c>
    </row>
    <row r="216" spans="1:32" s="7" customFormat="1" ht="11.5" x14ac:dyDescent="0.25">
      <c r="A216" s="12"/>
      <c r="B216" s="228" t="s">
        <v>759</v>
      </c>
      <c r="C216" s="217" t="s">
        <v>697</v>
      </c>
      <c r="D216" s="31"/>
      <c r="E216" s="31"/>
      <c r="F216" s="31"/>
      <c r="G216" s="5"/>
      <c r="H216" s="202"/>
      <c r="I216" s="5"/>
      <c r="J216" s="5"/>
      <c r="K216" s="178" t="s">
        <v>247</v>
      </c>
      <c r="L216" s="43" t="s">
        <v>288</v>
      </c>
      <c r="M216" s="95" t="s">
        <v>555</v>
      </c>
      <c r="N216" s="102" t="s">
        <v>432</v>
      </c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2"/>
      <c r="AB216" s="190"/>
      <c r="AC216" s="54"/>
      <c r="AD216" s="11">
        <f t="shared" si="6"/>
        <v>0</v>
      </c>
      <c r="AE216" s="22"/>
      <c r="AF216" s="10">
        <f t="shared" si="7"/>
        <v>0</v>
      </c>
    </row>
    <row r="217" spans="1:32" s="7" customFormat="1" ht="11.5" x14ac:dyDescent="0.25">
      <c r="A217" s="12"/>
      <c r="B217" s="224"/>
      <c r="C217" s="109"/>
      <c r="D217" s="31"/>
      <c r="E217" s="31"/>
      <c r="F217" s="31"/>
      <c r="G217" s="5"/>
      <c r="H217" s="202"/>
      <c r="I217" s="5"/>
      <c r="J217" s="5"/>
      <c r="K217" s="178"/>
      <c r="L217" s="43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2"/>
      <c r="AB217" s="190"/>
      <c r="AC217" s="49"/>
      <c r="AD217" s="11">
        <f t="shared" si="6"/>
        <v>0</v>
      </c>
      <c r="AE217" s="22"/>
      <c r="AF217" s="10">
        <f t="shared" si="7"/>
        <v>0</v>
      </c>
    </row>
    <row r="218" spans="1:32" s="7" customFormat="1" ht="11.5" x14ac:dyDescent="0.25">
      <c r="A218" s="12"/>
      <c r="B218" s="228" t="s">
        <v>759</v>
      </c>
      <c r="C218" s="217" t="s">
        <v>697</v>
      </c>
      <c r="D218" s="253" t="s">
        <v>884</v>
      </c>
      <c r="E218" s="186" t="s">
        <v>354</v>
      </c>
      <c r="F218" s="186" t="s">
        <v>699</v>
      </c>
      <c r="G218" s="5" t="s">
        <v>247</v>
      </c>
      <c r="H218" s="202" t="s">
        <v>247</v>
      </c>
      <c r="I218" s="5" t="s">
        <v>247</v>
      </c>
      <c r="J218" s="5" t="s">
        <v>247</v>
      </c>
      <c r="K218" s="178" t="s">
        <v>247</v>
      </c>
      <c r="L218" s="43" t="s">
        <v>289</v>
      </c>
      <c r="M218" s="40"/>
      <c r="N218" s="135"/>
      <c r="O218" s="40"/>
      <c r="P218" s="40"/>
      <c r="Q218" s="96" t="s">
        <v>762</v>
      </c>
      <c r="R218" s="40"/>
      <c r="S218" s="40"/>
      <c r="T218" s="40"/>
      <c r="U218" s="40"/>
      <c r="V218" s="40"/>
      <c r="W218" s="40"/>
      <c r="X218" s="40"/>
      <c r="Y218" s="40"/>
      <c r="Z218" s="40"/>
      <c r="AA218" s="42"/>
      <c r="AB218" s="194" t="s">
        <v>779</v>
      </c>
      <c r="AC218" s="103"/>
      <c r="AD218" s="11">
        <f t="shared" si="6"/>
        <v>1</v>
      </c>
      <c r="AE218" s="22" t="s">
        <v>893</v>
      </c>
      <c r="AF218" s="10">
        <f t="shared" si="7"/>
        <v>1</v>
      </c>
    </row>
    <row r="219" spans="1:32" s="7" customFormat="1" ht="11.5" x14ac:dyDescent="0.25">
      <c r="A219" s="12"/>
      <c r="B219" s="228" t="s">
        <v>759</v>
      </c>
      <c r="C219" s="217" t="s">
        <v>697</v>
      </c>
      <c r="D219" s="253" t="s">
        <v>885</v>
      </c>
      <c r="E219" s="186" t="s">
        <v>354</v>
      </c>
      <c r="F219" s="186" t="s">
        <v>699</v>
      </c>
      <c r="G219" s="5" t="s">
        <v>247</v>
      </c>
      <c r="H219" s="202" t="s">
        <v>247</v>
      </c>
      <c r="I219" s="5" t="s">
        <v>247</v>
      </c>
      <c r="J219" s="5" t="s">
        <v>247</v>
      </c>
      <c r="K219" s="178" t="s">
        <v>247</v>
      </c>
      <c r="L219" s="43" t="s">
        <v>290</v>
      </c>
      <c r="M219" s="40"/>
      <c r="N219" s="135"/>
      <c r="O219" s="40"/>
      <c r="P219" s="40"/>
      <c r="Q219" s="96" t="s">
        <v>199</v>
      </c>
      <c r="R219" s="40"/>
      <c r="S219" s="40"/>
      <c r="T219" s="40"/>
      <c r="U219" s="40"/>
      <c r="V219" s="40"/>
      <c r="W219" s="40"/>
      <c r="X219" s="40"/>
      <c r="Y219" s="40"/>
      <c r="Z219" s="40"/>
      <c r="AA219" s="42"/>
      <c r="AB219" s="194" t="s">
        <v>780</v>
      </c>
      <c r="AC219" s="54"/>
      <c r="AD219" s="11">
        <f t="shared" si="6"/>
        <v>1</v>
      </c>
      <c r="AE219" s="22" t="s">
        <v>893</v>
      </c>
      <c r="AF219" s="10">
        <f t="shared" si="7"/>
        <v>1</v>
      </c>
    </row>
    <row r="220" spans="1:32" s="7" customFormat="1" ht="11.5" x14ac:dyDescent="0.25">
      <c r="A220" s="12"/>
      <c r="B220" s="228" t="s">
        <v>759</v>
      </c>
      <c r="C220" s="217" t="s">
        <v>697</v>
      </c>
      <c r="D220" s="253" t="s">
        <v>885</v>
      </c>
      <c r="E220" s="186" t="s">
        <v>354</v>
      </c>
      <c r="F220" s="186" t="s">
        <v>354</v>
      </c>
      <c r="G220" s="5" t="s">
        <v>247</v>
      </c>
      <c r="H220" s="202" t="s">
        <v>247</v>
      </c>
      <c r="I220" s="5" t="s">
        <v>247</v>
      </c>
      <c r="J220" s="5" t="s">
        <v>247</v>
      </c>
      <c r="K220" s="178" t="s">
        <v>247</v>
      </c>
      <c r="L220" s="43" t="s">
        <v>291</v>
      </c>
      <c r="M220" s="40"/>
      <c r="N220" s="135"/>
      <c r="O220" s="40"/>
      <c r="P220" s="40"/>
      <c r="Q220" s="96" t="s">
        <v>200</v>
      </c>
      <c r="R220" s="40"/>
      <c r="S220" s="40"/>
      <c r="T220" s="40"/>
      <c r="U220" s="40"/>
      <c r="V220" s="40"/>
      <c r="W220" s="40"/>
      <c r="X220" s="40"/>
      <c r="Y220" s="40"/>
      <c r="Z220" s="40"/>
      <c r="AA220" s="42"/>
      <c r="AB220" s="194" t="s">
        <v>781</v>
      </c>
      <c r="AC220" s="54"/>
      <c r="AD220" s="11">
        <f t="shared" si="6"/>
        <v>1</v>
      </c>
      <c r="AE220" s="22" t="s">
        <v>893</v>
      </c>
      <c r="AF220" s="10">
        <f t="shared" si="7"/>
        <v>1</v>
      </c>
    </row>
    <row r="221" spans="1:32" s="7" customFormat="1" ht="11.5" x14ac:dyDescent="0.25">
      <c r="A221" s="12"/>
      <c r="B221" s="228" t="s">
        <v>759</v>
      </c>
      <c r="C221" s="217" t="s">
        <v>697</v>
      </c>
      <c r="D221" s="253" t="s">
        <v>885</v>
      </c>
      <c r="E221" s="186" t="s">
        <v>354</v>
      </c>
      <c r="F221" s="186" t="s">
        <v>354</v>
      </c>
      <c r="G221" s="5" t="s">
        <v>247</v>
      </c>
      <c r="H221" s="202" t="s">
        <v>247</v>
      </c>
      <c r="I221" s="5" t="s">
        <v>247</v>
      </c>
      <c r="J221" s="5" t="s">
        <v>247</v>
      </c>
      <c r="K221" s="178" t="s">
        <v>247</v>
      </c>
      <c r="L221" s="43" t="s">
        <v>292</v>
      </c>
      <c r="M221" s="40"/>
      <c r="N221" s="40"/>
      <c r="O221" s="40"/>
      <c r="P221" s="40"/>
      <c r="Q221" s="96" t="s">
        <v>201</v>
      </c>
      <c r="R221" s="40"/>
      <c r="S221" s="40"/>
      <c r="T221" s="40"/>
      <c r="U221" s="40"/>
      <c r="V221" s="40"/>
      <c r="W221" s="40"/>
      <c r="X221" s="40"/>
      <c r="Y221" s="40"/>
      <c r="Z221" s="40"/>
      <c r="AA221" s="42"/>
      <c r="AB221" s="194" t="s">
        <v>782</v>
      </c>
      <c r="AC221" s="54"/>
      <c r="AD221" s="11">
        <f t="shared" si="6"/>
        <v>1</v>
      </c>
      <c r="AE221" s="22" t="s">
        <v>893</v>
      </c>
      <c r="AF221" s="10">
        <f t="shared" si="7"/>
        <v>1</v>
      </c>
    </row>
    <row r="222" spans="1:32" s="7" customFormat="1" ht="11.5" x14ac:dyDescent="0.25">
      <c r="A222" s="12"/>
      <c r="B222" s="228" t="s">
        <v>759</v>
      </c>
      <c r="C222" s="217" t="s">
        <v>697</v>
      </c>
      <c r="D222" s="253" t="s">
        <v>879</v>
      </c>
      <c r="E222" s="186" t="s">
        <v>354</v>
      </c>
      <c r="F222" s="186" t="s">
        <v>354</v>
      </c>
      <c r="G222" s="5" t="s">
        <v>247</v>
      </c>
      <c r="H222" s="202" t="s">
        <v>247</v>
      </c>
      <c r="I222" s="5" t="s">
        <v>247</v>
      </c>
      <c r="J222" s="5" t="s">
        <v>247</v>
      </c>
      <c r="K222" s="178" t="s">
        <v>247</v>
      </c>
      <c r="L222" s="43" t="s">
        <v>293</v>
      </c>
      <c r="M222" s="40"/>
      <c r="N222" s="40"/>
      <c r="O222" s="40"/>
      <c r="P222" s="40"/>
      <c r="Q222" s="96" t="s">
        <v>202</v>
      </c>
      <c r="R222" s="40"/>
      <c r="S222" s="40"/>
      <c r="T222" s="40"/>
      <c r="U222" s="40"/>
      <c r="V222" s="40"/>
      <c r="W222" s="40"/>
      <c r="X222" s="40"/>
      <c r="Y222" s="40"/>
      <c r="Z222" s="40"/>
      <c r="AA222" s="42"/>
      <c r="AB222" s="194" t="s">
        <v>783</v>
      </c>
      <c r="AC222" s="54"/>
      <c r="AD222" s="11">
        <f t="shared" si="6"/>
        <v>1</v>
      </c>
      <c r="AE222" s="22" t="s">
        <v>893</v>
      </c>
      <c r="AF222" s="10">
        <f t="shared" si="7"/>
        <v>1</v>
      </c>
    </row>
    <row r="223" spans="1:32" s="7" customFormat="1" ht="11.5" x14ac:dyDescent="0.25">
      <c r="A223" s="12"/>
      <c r="B223" s="228" t="s">
        <v>759</v>
      </c>
      <c r="C223" s="217" t="s">
        <v>697</v>
      </c>
      <c r="D223" s="253" t="s">
        <v>877</v>
      </c>
      <c r="E223" s="186" t="s">
        <v>354</v>
      </c>
      <c r="F223" s="186" t="s">
        <v>354</v>
      </c>
      <c r="G223" s="5" t="s">
        <v>247</v>
      </c>
      <c r="H223" s="202" t="s">
        <v>247</v>
      </c>
      <c r="I223" s="5" t="s">
        <v>247</v>
      </c>
      <c r="J223" s="5" t="s">
        <v>247</v>
      </c>
      <c r="K223" s="178" t="s">
        <v>247</v>
      </c>
      <c r="L223" s="43" t="s">
        <v>294</v>
      </c>
      <c r="M223" s="40"/>
      <c r="N223" s="40"/>
      <c r="O223" s="104" t="s">
        <v>438</v>
      </c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2"/>
      <c r="AB223" s="194" t="s">
        <v>784</v>
      </c>
      <c r="AC223" s="54"/>
      <c r="AD223" s="11">
        <f t="shared" si="6"/>
        <v>1</v>
      </c>
      <c r="AE223" s="22" t="s">
        <v>893</v>
      </c>
      <c r="AF223" s="10">
        <f t="shared" si="7"/>
        <v>1</v>
      </c>
    </row>
    <row r="224" spans="1:32" s="7" customFormat="1" ht="11.5" x14ac:dyDescent="0.25">
      <c r="A224" s="12"/>
      <c r="B224" s="228" t="s">
        <v>759</v>
      </c>
      <c r="C224" s="217" t="s">
        <v>697</v>
      </c>
      <c r="D224" s="253" t="s">
        <v>879</v>
      </c>
      <c r="E224" s="186" t="s">
        <v>355</v>
      </c>
      <c r="F224" s="154"/>
      <c r="G224" s="175"/>
      <c r="H224" s="202" t="s">
        <v>247</v>
      </c>
      <c r="I224" s="5" t="s">
        <v>247</v>
      </c>
      <c r="J224" s="5" t="s">
        <v>247</v>
      </c>
      <c r="K224" s="178" t="s">
        <v>247</v>
      </c>
      <c r="L224" s="43" t="s">
        <v>295</v>
      </c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2"/>
      <c r="AB224" s="194" t="s">
        <v>766</v>
      </c>
      <c r="AC224" s="54"/>
      <c r="AD224" s="11">
        <f t="shared" si="6"/>
        <v>0</v>
      </c>
      <c r="AE224" s="22"/>
      <c r="AF224" s="10">
        <f t="shared" si="7"/>
        <v>1</v>
      </c>
    </row>
    <row r="225" spans="1:32" s="7" customFormat="1" ht="11.5" x14ac:dyDescent="0.25">
      <c r="A225" s="12"/>
      <c r="B225" s="228" t="s">
        <v>759</v>
      </c>
      <c r="C225" s="217" t="s">
        <v>697</v>
      </c>
      <c r="D225" s="253" t="s">
        <v>886</v>
      </c>
      <c r="E225" s="186" t="s">
        <v>355</v>
      </c>
      <c r="F225" s="154"/>
      <c r="G225" s="175"/>
      <c r="H225" s="202" t="s">
        <v>247</v>
      </c>
      <c r="I225" s="5" t="s">
        <v>247</v>
      </c>
      <c r="J225" s="5" t="s">
        <v>247</v>
      </c>
      <c r="K225" s="178" t="s">
        <v>247</v>
      </c>
      <c r="L225" s="43" t="s">
        <v>296</v>
      </c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2"/>
      <c r="AB225" s="194" t="s">
        <v>767</v>
      </c>
      <c r="AC225" s="54"/>
      <c r="AD225" s="11">
        <f t="shared" si="6"/>
        <v>0</v>
      </c>
      <c r="AE225" s="22"/>
      <c r="AF225" s="10">
        <f t="shared" si="7"/>
        <v>1</v>
      </c>
    </row>
    <row r="226" spans="1:32" s="7" customFormat="1" ht="11.5" x14ac:dyDescent="0.25">
      <c r="A226" s="12"/>
      <c r="B226" s="228" t="s">
        <v>759</v>
      </c>
      <c r="C226" s="217" t="s">
        <v>697</v>
      </c>
      <c r="D226" s="253" t="s">
        <v>887</v>
      </c>
      <c r="E226" s="186" t="s">
        <v>702</v>
      </c>
      <c r="F226" s="186" t="s">
        <v>700</v>
      </c>
      <c r="G226" s="5" t="s">
        <v>247</v>
      </c>
      <c r="H226" s="202" t="s">
        <v>247</v>
      </c>
      <c r="I226" s="5" t="s">
        <v>247</v>
      </c>
      <c r="J226" s="5" t="s">
        <v>247</v>
      </c>
      <c r="K226" s="178" t="s">
        <v>247</v>
      </c>
      <c r="L226" s="43" t="s">
        <v>297</v>
      </c>
      <c r="M226" s="40"/>
      <c r="N226" s="40"/>
      <c r="O226" s="40"/>
      <c r="P226" s="40"/>
      <c r="Q226" s="96" t="s">
        <v>762</v>
      </c>
      <c r="R226" s="40"/>
      <c r="S226" s="40"/>
      <c r="T226" s="40"/>
      <c r="U226" s="40"/>
      <c r="V226" s="40"/>
      <c r="W226" s="40"/>
      <c r="X226" s="40"/>
      <c r="Y226" s="40"/>
      <c r="Z226" s="40"/>
      <c r="AA226" s="42"/>
      <c r="AB226" s="195" t="s">
        <v>436</v>
      </c>
      <c r="AC226" s="54"/>
      <c r="AD226" s="11">
        <f t="shared" si="6"/>
        <v>1</v>
      </c>
      <c r="AE226" s="22" t="s">
        <v>893</v>
      </c>
      <c r="AF226" s="10">
        <f t="shared" si="7"/>
        <v>1</v>
      </c>
    </row>
    <row r="227" spans="1:32" s="7" customFormat="1" ht="11.5" x14ac:dyDescent="0.25">
      <c r="A227" s="12"/>
      <c r="B227" s="228" t="s">
        <v>759</v>
      </c>
      <c r="C227" s="217" t="s">
        <v>697</v>
      </c>
      <c r="D227" s="253" t="s">
        <v>887</v>
      </c>
      <c r="E227" s="186" t="s">
        <v>702</v>
      </c>
      <c r="F227" s="186" t="s">
        <v>700</v>
      </c>
      <c r="G227" s="5" t="s">
        <v>247</v>
      </c>
      <c r="H227" s="202" t="s">
        <v>247</v>
      </c>
      <c r="I227" s="5" t="s">
        <v>247</v>
      </c>
      <c r="J227" s="5" t="s">
        <v>247</v>
      </c>
      <c r="K227" s="178" t="s">
        <v>247</v>
      </c>
      <c r="L227" s="43" t="s">
        <v>298</v>
      </c>
      <c r="M227" s="40"/>
      <c r="N227" s="40"/>
      <c r="O227" s="40"/>
      <c r="P227" s="40"/>
      <c r="Q227" s="96" t="s">
        <v>199</v>
      </c>
      <c r="R227" s="40"/>
      <c r="S227" s="40"/>
      <c r="T227" s="40"/>
      <c r="U227" s="40"/>
      <c r="V227" s="40"/>
      <c r="W227" s="40"/>
      <c r="X227" s="40"/>
      <c r="Y227" s="40"/>
      <c r="Z227" s="40"/>
      <c r="AA227" s="42"/>
      <c r="AB227" s="195" t="s">
        <v>437</v>
      </c>
      <c r="AC227" s="54"/>
      <c r="AD227" s="11">
        <f t="shared" si="6"/>
        <v>1</v>
      </c>
      <c r="AE227" s="22" t="s">
        <v>893</v>
      </c>
      <c r="AF227" s="10">
        <f t="shared" si="7"/>
        <v>1</v>
      </c>
    </row>
    <row r="228" spans="1:32" s="7" customFormat="1" ht="11.5" x14ac:dyDescent="0.25">
      <c r="A228" s="12"/>
      <c r="B228" s="228" t="s">
        <v>759</v>
      </c>
      <c r="C228" s="217" t="s">
        <v>697</v>
      </c>
      <c r="D228" s="253"/>
      <c r="E228" s="31" t="s">
        <v>313</v>
      </c>
      <c r="F228" s="186" t="s">
        <v>699</v>
      </c>
      <c r="G228" s="5" t="s">
        <v>247</v>
      </c>
      <c r="H228" s="202"/>
      <c r="I228" s="5"/>
      <c r="J228" s="5"/>
      <c r="K228" s="178" t="s">
        <v>247</v>
      </c>
      <c r="L228" s="43" t="s">
        <v>299</v>
      </c>
      <c r="M228" s="40"/>
      <c r="N228" s="40"/>
      <c r="O228" s="40"/>
      <c r="P228" s="40"/>
      <c r="Q228" s="96" t="s">
        <v>200</v>
      </c>
      <c r="R228" s="40"/>
      <c r="S228" s="40"/>
      <c r="T228" s="40"/>
      <c r="U228" s="40"/>
      <c r="V228" s="40"/>
      <c r="W228" s="40"/>
      <c r="X228" s="40"/>
      <c r="Y228" s="40"/>
      <c r="Z228" s="40"/>
      <c r="AA228" s="42"/>
      <c r="AB228" s="194" t="s">
        <v>785</v>
      </c>
      <c r="AC228" s="54"/>
      <c r="AD228" s="11">
        <f t="shared" si="6"/>
        <v>0</v>
      </c>
      <c r="AE228" s="22"/>
      <c r="AF228" s="10">
        <f t="shared" si="7"/>
        <v>0</v>
      </c>
    </row>
    <row r="229" spans="1:32" s="7" customFormat="1" ht="11.5" x14ac:dyDescent="0.25">
      <c r="A229" s="12"/>
      <c r="B229" s="228" t="s">
        <v>759</v>
      </c>
      <c r="C229" s="217" t="s">
        <v>697</v>
      </c>
      <c r="D229" s="253"/>
      <c r="E229" s="31" t="s">
        <v>313</v>
      </c>
      <c r="F229" s="186" t="s">
        <v>699</v>
      </c>
      <c r="G229" s="5" t="s">
        <v>247</v>
      </c>
      <c r="H229" s="202"/>
      <c r="I229" s="5"/>
      <c r="J229" s="5"/>
      <c r="K229" s="178" t="s">
        <v>247</v>
      </c>
      <c r="L229" s="43" t="s">
        <v>300</v>
      </c>
      <c r="M229" s="40"/>
      <c r="N229" s="40"/>
      <c r="O229" s="40"/>
      <c r="P229" s="40"/>
      <c r="Q229" s="96" t="s">
        <v>201</v>
      </c>
      <c r="R229" s="40"/>
      <c r="S229" s="40"/>
      <c r="T229" s="40"/>
      <c r="U229" s="40"/>
      <c r="V229" s="40"/>
      <c r="W229" s="40"/>
      <c r="X229" s="40"/>
      <c r="Y229" s="40"/>
      <c r="Z229" s="40"/>
      <c r="AA229" s="42"/>
      <c r="AB229" s="194" t="s">
        <v>786</v>
      </c>
      <c r="AC229" s="54"/>
      <c r="AD229" s="11">
        <f t="shared" si="6"/>
        <v>0</v>
      </c>
      <c r="AE229" s="22"/>
      <c r="AF229" s="10">
        <f t="shared" si="7"/>
        <v>0</v>
      </c>
    </row>
    <row r="230" spans="1:32" s="7" customFormat="1" ht="11.5" x14ac:dyDescent="0.25">
      <c r="A230" s="12"/>
      <c r="B230" s="228" t="s">
        <v>759</v>
      </c>
      <c r="C230" s="217" t="s">
        <v>697</v>
      </c>
      <c r="D230" s="253"/>
      <c r="E230" s="31" t="s">
        <v>313</v>
      </c>
      <c r="F230" s="186" t="s">
        <v>699</v>
      </c>
      <c r="G230" s="5" t="s">
        <v>247</v>
      </c>
      <c r="H230" s="175" t="s">
        <v>247</v>
      </c>
      <c r="I230" s="5" t="s">
        <v>247</v>
      </c>
      <c r="J230" s="5" t="s">
        <v>247</v>
      </c>
      <c r="K230" s="178" t="s">
        <v>247</v>
      </c>
      <c r="L230" s="43" t="s">
        <v>301</v>
      </c>
      <c r="M230" s="40"/>
      <c r="N230" s="40"/>
      <c r="O230" s="40"/>
      <c r="P230" s="40"/>
      <c r="Q230" s="96" t="s">
        <v>202</v>
      </c>
      <c r="R230" s="40"/>
      <c r="S230" s="40"/>
      <c r="T230" s="40"/>
      <c r="U230" s="40"/>
      <c r="V230" s="40"/>
      <c r="W230" s="40"/>
      <c r="X230" s="40"/>
      <c r="Y230" s="40"/>
      <c r="Z230" s="40"/>
      <c r="AA230" s="42"/>
      <c r="AB230" s="194" t="s">
        <v>787</v>
      </c>
      <c r="AC230" s="54"/>
      <c r="AD230" s="11">
        <f t="shared" si="6"/>
        <v>1</v>
      </c>
      <c r="AE230" s="22"/>
      <c r="AF230" s="10">
        <f t="shared" si="7"/>
        <v>1</v>
      </c>
    </row>
    <row r="231" spans="1:32" s="7" customFormat="1" ht="11.5" x14ac:dyDescent="0.25">
      <c r="A231" s="12"/>
      <c r="B231" s="228" t="s">
        <v>759</v>
      </c>
      <c r="C231" s="217" t="s">
        <v>697</v>
      </c>
      <c r="D231" s="253"/>
      <c r="E231" s="31" t="s">
        <v>313</v>
      </c>
      <c r="F231" s="31"/>
      <c r="G231" s="5"/>
      <c r="H231" s="202"/>
      <c r="I231" s="5"/>
      <c r="J231" s="5"/>
      <c r="K231" s="178" t="s">
        <v>247</v>
      </c>
      <c r="L231" s="43" t="s">
        <v>302</v>
      </c>
      <c r="M231" s="40"/>
      <c r="N231" s="40"/>
      <c r="O231" s="40"/>
      <c r="P231" s="40"/>
      <c r="Q231" s="96" t="s">
        <v>762</v>
      </c>
      <c r="R231" s="40"/>
      <c r="S231" s="40"/>
      <c r="T231" s="40"/>
      <c r="U231" s="40"/>
      <c r="V231" s="40"/>
      <c r="W231" s="40"/>
      <c r="X231" s="40"/>
      <c r="Y231" s="40"/>
      <c r="Z231" s="40"/>
      <c r="AA231" s="42"/>
      <c r="AB231" s="194" t="s">
        <v>788</v>
      </c>
      <c r="AC231" s="54"/>
      <c r="AD231" s="11">
        <f t="shared" si="6"/>
        <v>0</v>
      </c>
      <c r="AE231" s="22"/>
      <c r="AF231" s="10">
        <f t="shared" si="7"/>
        <v>0</v>
      </c>
    </row>
    <row r="232" spans="1:32" s="7" customFormat="1" ht="11.5" x14ac:dyDescent="0.25">
      <c r="A232" s="12"/>
      <c r="B232" s="228" t="s">
        <v>759</v>
      </c>
      <c r="C232" s="217" t="s">
        <v>697</v>
      </c>
      <c r="D232" s="253"/>
      <c r="E232" s="31" t="s">
        <v>313</v>
      </c>
      <c r="F232" s="31"/>
      <c r="G232" s="5"/>
      <c r="H232" s="202"/>
      <c r="I232" s="5"/>
      <c r="J232" s="5"/>
      <c r="K232" s="178" t="s">
        <v>247</v>
      </c>
      <c r="L232" s="43" t="s">
        <v>303</v>
      </c>
      <c r="M232" s="40"/>
      <c r="N232" s="40"/>
      <c r="O232" s="40"/>
      <c r="P232" s="40"/>
      <c r="Q232" s="96" t="s">
        <v>199</v>
      </c>
      <c r="R232" s="40"/>
      <c r="S232" s="40"/>
      <c r="T232" s="40"/>
      <c r="U232" s="40"/>
      <c r="V232" s="40"/>
      <c r="W232" s="40"/>
      <c r="X232" s="40"/>
      <c r="Y232" s="40"/>
      <c r="Z232" s="40"/>
      <c r="AA232" s="42"/>
      <c r="AB232" s="194" t="s">
        <v>789</v>
      </c>
      <c r="AC232" s="54"/>
      <c r="AD232" s="11">
        <f t="shared" si="6"/>
        <v>0</v>
      </c>
      <c r="AE232" s="22"/>
      <c r="AF232" s="10">
        <f t="shared" si="7"/>
        <v>0</v>
      </c>
    </row>
    <row r="233" spans="1:32" s="7" customFormat="1" ht="11.5" x14ac:dyDescent="0.25">
      <c r="A233" s="12"/>
      <c r="B233" s="228" t="s">
        <v>759</v>
      </c>
      <c r="C233" s="217" t="s">
        <v>697</v>
      </c>
      <c r="D233" s="253"/>
      <c r="E233" s="31" t="s">
        <v>313</v>
      </c>
      <c r="F233" s="31"/>
      <c r="G233" s="5"/>
      <c r="H233" s="202"/>
      <c r="I233" s="5"/>
      <c r="J233" s="5"/>
      <c r="K233" s="178" t="s">
        <v>247</v>
      </c>
      <c r="L233" s="43" t="s">
        <v>304</v>
      </c>
      <c r="M233" s="40"/>
      <c r="N233" s="40"/>
      <c r="O233" s="40"/>
      <c r="P233" s="40"/>
      <c r="Q233" s="96" t="s">
        <v>200</v>
      </c>
      <c r="R233" s="40"/>
      <c r="S233" s="40"/>
      <c r="T233" s="40"/>
      <c r="U233" s="40"/>
      <c r="V233" s="40"/>
      <c r="W233" s="40"/>
      <c r="X233" s="40"/>
      <c r="Y233" s="40"/>
      <c r="Z233" s="40"/>
      <c r="AA233" s="42"/>
      <c r="AB233" s="194" t="s">
        <v>891</v>
      </c>
      <c r="AC233" s="54"/>
      <c r="AD233" s="11">
        <f t="shared" si="6"/>
        <v>0</v>
      </c>
      <c r="AE233" s="22"/>
      <c r="AF233" s="10">
        <f t="shared" si="7"/>
        <v>0</v>
      </c>
    </row>
    <row r="234" spans="1:32" s="7" customFormat="1" ht="11.5" x14ac:dyDescent="0.25">
      <c r="A234" s="12"/>
      <c r="B234" s="228" t="s">
        <v>759</v>
      </c>
      <c r="C234" s="217" t="s">
        <v>697</v>
      </c>
      <c r="D234" s="253"/>
      <c r="E234" s="31" t="s">
        <v>313</v>
      </c>
      <c r="F234" s="31"/>
      <c r="G234" s="5"/>
      <c r="H234" s="202"/>
      <c r="I234" s="5"/>
      <c r="J234" s="5"/>
      <c r="K234" s="178" t="s">
        <v>247</v>
      </c>
      <c r="L234" s="43" t="s">
        <v>305</v>
      </c>
      <c r="M234" s="40"/>
      <c r="N234" s="40"/>
      <c r="O234" s="40"/>
      <c r="P234" s="40"/>
      <c r="Q234" s="96" t="s">
        <v>201</v>
      </c>
      <c r="R234" s="40"/>
      <c r="S234" s="40"/>
      <c r="T234" s="40"/>
      <c r="U234" s="40"/>
      <c r="V234" s="40"/>
      <c r="W234" s="40"/>
      <c r="X234" s="40"/>
      <c r="Y234" s="40"/>
      <c r="Z234" s="40"/>
      <c r="AA234" s="42"/>
      <c r="AB234" s="194" t="s">
        <v>768</v>
      </c>
      <c r="AC234" s="54"/>
      <c r="AD234" s="11">
        <f t="shared" si="6"/>
        <v>0</v>
      </c>
      <c r="AE234" s="22"/>
      <c r="AF234" s="10">
        <f t="shared" si="7"/>
        <v>0</v>
      </c>
    </row>
    <row r="235" spans="1:32" s="7" customFormat="1" ht="11.5" x14ac:dyDescent="0.25">
      <c r="A235" s="12"/>
      <c r="B235" s="228" t="s">
        <v>759</v>
      </c>
      <c r="C235" s="217" t="s">
        <v>697</v>
      </c>
      <c r="D235" s="31"/>
      <c r="E235" s="31"/>
      <c r="F235" s="31"/>
      <c r="G235" s="5"/>
      <c r="H235" s="202"/>
      <c r="I235" s="5"/>
      <c r="J235" s="5"/>
      <c r="K235" s="178" t="s">
        <v>247</v>
      </c>
      <c r="L235" s="43" t="s">
        <v>306</v>
      </c>
      <c r="M235" s="40"/>
      <c r="N235" s="40"/>
      <c r="O235" s="40"/>
      <c r="P235" s="40"/>
      <c r="Q235" s="96" t="s">
        <v>202</v>
      </c>
      <c r="R235" s="40"/>
      <c r="S235" s="40"/>
      <c r="T235" s="40"/>
      <c r="U235" s="40"/>
      <c r="V235" s="40"/>
      <c r="W235" s="40"/>
      <c r="X235" s="40"/>
      <c r="Y235" s="40"/>
      <c r="Z235" s="40"/>
      <c r="AA235" s="42"/>
      <c r="AB235" s="194" t="s">
        <v>769</v>
      </c>
      <c r="AC235" s="54"/>
      <c r="AD235" s="11">
        <f t="shared" si="6"/>
        <v>0</v>
      </c>
      <c r="AE235" s="22"/>
      <c r="AF235" s="10">
        <f t="shared" si="7"/>
        <v>0</v>
      </c>
    </row>
    <row r="236" spans="1:32" s="7" customFormat="1" ht="12" thickBot="1" x14ac:dyDescent="0.3">
      <c r="A236" s="12"/>
      <c r="B236" s="229"/>
      <c r="C236" s="161"/>
      <c r="D236" s="162"/>
      <c r="E236" s="162"/>
      <c r="F236" s="162"/>
      <c r="G236" s="161"/>
      <c r="H236" s="248"/>
      <c r="I236" s="248"/>
      <c r="J236" s="161"/>
      <c r="K236" s="179"/>
      <c r="L236" s="163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71"/>
      <c r="AB236" s="196"/>
      <c r="AC236" s="164"/>
      <c r="AD236" s="165">
        <f t="shared" si="6"/>
        <v>0</v>
      </c>
      <c r="AE236" s="165"/>
      <c r="AF236" s="10">
        <f t="shared" si="7"/>
        <v>0</v>
      </c>
    </row>
    <row r="237" spans="1:32" s="7" customFormat="1" ht="11.5" x14ac:dyDescent="0.25">
      <c r="A237" s="12"/>
      <c r="B237" s="230"/>
      <c r="C237" s="166"/>
      <c r="D237" s="167"/>
      <c r="E237" s="167"/>
      <c r="F237" s="167"/>
      <c r="G237" s="166"/>
      <c r="H237" s="249"/>
      <c r="I237" s="249"/>
      <c r="J237" s="166"/>
      <c r="K237" s="180"/>
      <c r="L237" s="168"/>
      <c r="M237" s="169"/>
      <c r="N237" s="169"/>
      <c r="O237" s="169"/>
      <c r="P237" s="169"/>
      <c r="Q237" s="169"/>
      <c r="R237" s="169"/>
      <c r="S237" s="169"/>
      <c r="T237" s="169"/>
      <c r="U237" s="169"/>
      <c r="V237" s="169"/>
      <c r="W237" s="169"/>
      <c r="X237" s="169"/>
      <c r="Y237" s="169"/>
      <c r="Z237" s="169"/>
      <c r="AA237" s="170"/>
      <c r="AB237" s="197"/>
      <c r="AC237" s="171"/>
      <c r="AD237" s="11">
        <f t="shared" si="6"/>
        <v>0</v>
      </c>
      <c r="AE237" s="172"/>
      <c r="AF237" s="10">
        <f t="shared" si="7"/>
        <v>0</v>
      </c>
    </row>
    <row r="238" spans="1:32" s="7" customFormat="1" ht="11.5" x14ac:dyDescent="0.25">
      <c r="A238" s="12"/>
      <c r="B238" s="231" t="s">
        <v>312</v>
      </c>
      <c r="C238" s="146" t="s">
        <v>685</v>
      </c>
      <c r="D238" s="186" t="s">
        <v>441</v>
      </c>
      <c r="E238" s="186" t="s">
        <v>441</v>
      </c>
      <c r="F238" s="214" t="s">
        <v>441</v>
      </c>
      <c r="G238" s="5" t="s">
        <v>248</v>
      </c>
      <c r="H238" s="202" t="s">
        <v>248</v>
      </c>
      <c r="I238" s="202" t="s">
        <v>248</v>
      </c>
      <c r="J238" s="5" t="s">
        <v>248</v>
      </c>
      <c r="K238" s="178" t="s">
        <v>248</v>
      </c>
      <c r="L238" s="43" t="s">
        <v>441</v>
      </c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2"/>
      <c r="AB238" s="198" t="s">
        <v>441</v>
      </c>
      <c r="AC238" s="54"/>
      <c r="AD238" s="11">
        <f t="shared" si="6"/>
        <v>1</v>
      </c>
      <c r="AE238" s="22" t="s">
        <v>893</v>
      </c>
      <c r="AF238" s="10">
        <f t="shared" si="7"/>
        <v>1</v>
      </c>
    </row>
    <row r="239" spans="1:32" s="7" customFormat="1" ht="11.5" x14ac:dyDescent="0.25">
      <c r="A239" s="12"/>
      <c r="B239" s="226" t="s">
        <v>312</v>
      </c>
      <c r="C239" s="146" t="s">
        <v>685</v>
      </c>
      <c r="D239" s="186" t="s">
        <v>442</v>
      </c>
      <c r="E239" s="186" t="s">
        <v>442</v>
      </c>
      <c r="F239" s="214" t="s">
        <v>442</v>
      </c>
      <c r="G239" s="5" t="s">
        <v>248</v>
      </c>
      <c r="H239" s="202" t="s">
        <v>248</v>
      </c>
      <c r="I239" s="202" t="s">
        <v>248</v>
      </c>
      <c r="J239" s="5" t="s">
        <v>248</v>
      </c>
      <c r="K239" s="178" t="s">
        <v>248</v>
      </c>
      <c r="L239" s="43" t="s">
        <v>442</v>
      </c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2"/>
      <c r="AB239" s="198" t="s">
        <v>442</v>
      </c>
      <c r="AC239" s="54"/>
      <c r="AD239" s="11">
        <f t="shared" si="6"/>
        <v>1</v>
      </c>
      <c r="AE239" s="22" t="s">
        <v>893</v>
      </c>
      <c r="AF239" s="10">
        <f t="shared" si="7"/>
        <v>1</v>
      </c>
    </row>
    <row r="240" spans="1:32" s="7" customFormat="1" ht="11.5" x14ac:dyDescent="0.25">
      <c r="A240" s="12"/>
      <c r="B240" s="226" t="s">
        <v>312</v>
      </c>
      <c r="C240" s="146" t="s">
        <v>685</v>
      </c>
      <c r="D240" s="186" t="s">
        <v>443</v>
      </c>
      <c r="E240" s="186" t="s">
        <v>443</v>
      </c>
      <c r="F240" s="214" t="s">
        <v>443</v>
      </c>
      <c r="G240" s="5" t="s">
        <v>248</v>
      </c>
      <c r="H240" s="202" t="s">
        <v>248</v>
      </c>
      <c r="I240" s="202" t="s">
        <v>248</v>
      </c>
      <c r="J240" s="5" t="s">
        <v>248</v>
      </c>
      <c r="K240" s="178" t="s">
        <v>248</v>
      </c>
      <c r="L240" s="43" t="s">
        <v>443</v>
      </c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2"/>
      <c r="AB240" s="198" t="s">
        <v>443</v>
      </c>
      <c r="AC240" s="54"/>
      <c r="AD240" s="11">
        <f t="shared" si="6"/>
        <v>1</v>
      </c>
      <c r="AE240" s="22" t="s">
        <v>893</v>
      </c>
      <c r="AF240" s="10">
        <f t="shared" si="7"/>
        <v>1</v>
      </c>
    </row>
    <row r="241" spans="1:32" s="7" customFormat="1" ht="11.5" x14ac:dyDescent="0.25">
      <c r="A241" s="12"/>
      <c r="B241" s="226" t="s">
        <v>312</v>
      </c>
      <c r="C241" s="147" t="s">
        <v>686</v>
      </c>
      <c r="D241" s="253"/>
      <c r="E241" s="31"/>
      <c r="F241" s="6"/>
      <c r="G241" s="5"/>
      <c r="H241" s="202"/>
      <c r="I241" s="202"/>
      <c r="J241" s="5" t="s">
        <v>248</v>
      </c>
      <c r="K241" s="178" t="s">
        <v>248</v>
      </c>
      <c r="L241" s="43" t="s">
        <v>791</v>
      </c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2"/>
      <c r="AB241" s="199" t="s">
        <v>791</v>
      </c>
      <c r="AC241" s="54" t="s">
        <v>311</v>
      </c>
      <c r="AD241" s="11">
        <f t="shared" si="6"/>
        <v>0</v>
      </c>
      <c r="AE241" s="22"/>
      <c r="AF241" s="10">
        <f t="shared" si="7"/>
        <v>0</v>
      </c>
    </row>
    <row r="242" spans="1:32" s="7" customFormat="1" ht="11.5" x14ac:dyDescent="0.25">
      <c r="A242" s="12"/>
      <c r="B242" s="226" t="s">
        <v>312</v>
      </c>
      <c r="C242" s="147" t="s">
        <v>686</v>
      </c>
      <c r="D242" s="253"/>
      <c r="E242" s="31"/>
      <c r="F242" s="6"/>
      <c r="G242" s="5"/>
      <c r="H242" s="202"/>
      <c r="I242" s="202"/>
      <c r="J242" s="5" t="s">
        <v>248</v>
      </c>
      <c r="K242" s="178" t="s">
        <v>248</v>
      </c>
      <c r="L242" s="43" t="s">
        <v>792</v>
      </c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2"/>
      <c r="AB242" s="199" t="s">
        <v>792</v>
      </c>
      <c r="AC242" s="54" t="s">
        <v>311</v>
      </c>
      <c r="AD242" s="11">
        <f t="shared" si="6"/>
        <v>0</v>
      </c>
      <c r="AE242" s="22"/>
      <c r="AF242" s="10">
        <f t="shared" si="7"/>
        <v>0</v>
      </c>
    </row>
    <row r="243" spans="1:32" s="7" customFormat="1" ht="12" x14ac:dyDescent="0.25">
      <c r="A243" s="12"/>
      <c r="B243" s="223" t="s">
        <v>800</v>
      </c>
      <c r="C243" s="217" t="s">
        <v>628</v>
      </c>
      <c r="D243" s="186" t="s">
        <v>33</v>
      </c>
      <c r="E243" s="186" t="s">
        <v>33</v>
      </c>
      <c r="F243" s="186" t="s">
        <v>33</v>
      </c>
      <c r="G243" s="5" t="s">
        <v>248</v>
      </c>
      <c r="H243" s="202" t="s">
        <v>248</v>
      </c>
      <c r="I243" s="202" t="s">
        <v>248</v>
      </c>
      <c r="J243" s="5" t="s">
        <v>248</v>
      </c>
      <c r="K243" s="178" t="s">
        <v>248</v>
      </c>
      <c r="L243" s="43" t="s">
        <v>33</v>
      </c>
      <c r="M243" s="40"/>
      <c r="N243" s="55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2"/>
      <c r="AB243" s="199" t="s">
        <v>33</v>
      </c>
      <c r="AC243" s="56" t="s">
        <v>147</v>
      </c>
      <c r="AD243" s="11">
        <f t="shared" si="6"/>
        <v>1</v>
      </c>
      <c r="AE243" s="22" t="s">
        <v>893</v>
      </c>
      <c r="AF243" s="10">
        <f t="shared" si="7"/>
        <v>1</v>
      </c>
    </row>
    <row r="244" spans="1:32" s="7" customFormat="1" ht="11.5" x14ac:dyDescent="0.25">
      <c r="A244" s="12"/>
      <c r="B244" s="223" t="s">
        <v>800</v>
      </c>
      <c r="C244" s="217" t="s">
        <v>628</v>
      </c>
      <c r="D244" s="186" t="s">
        <v>24</v>
      </c>
      <c r="E244" s="186" t="s">
        <v>24</v>
      </c>
      <c r="F244" s="186" t="s">
        <v>24</v>
      </c>
      <c r="G244" s="5" t="s">
        <v>248</v>
      </c>
      <c r="H244" s="202" t="s">
        <v>248</v>
      </c>
      <c r="I244" s="202" t="s">
        <v>248</v>
      </c>
      <c r="J244" s="5" t="s">
        <v>248</v>
      </c>
      <c r="K244" s="178" t="s">
        <v>248</v>
      </c>
      <c r="L244" s="43" t="s">
        <v>24</v>
      </c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2"/>
      <c r="AB244" s="199" t="s">
        <v>24</v>
      </c>
      <c r="AC244" s="56" t="s">
        <v>147</v>
      </c>
      <c r="AD244" s="11">
        <f t="shared" si="6"/>
        <v>1</v>
      </c>
      <c r="AE244" s="22" t="s">
        <v>893</v>
      </c>
      <c r="AF244" s="10">
        <f t="shared" si="7"/>
        <v>1</v>
      </c>
    </row>
    <row r="245" spans="1:32" s="7" customFormat="1" ht="11.5" x14ac:dyDescent="0.25">
      <c r="A245" s="12"/>
      <c r="B245" s="223" t="s">
        <v>931</v>
      </c>
      <c r="C245" s="217" t="s">
        <v>697</v>
      </c>
      <c r="D245" s="186" t="s">
        <v>827</v>
      </c>
      <c r="E245" s="186" t="s">
        <v>827</v>
      </c>
      <c r="F245" s="186" t="s">
        <v>827</v>
      </c>
      <c r="G245" s="5" t="s">
        <v>248</v>
      </c>
      <c r="H245" s="202" t="s">
        <v>248</v>
      </c>
      <c r="I245" s="202" t="s">
        <v>248</v>
      </c>
      <c r="J245" s="5" t="s">
        <v>248</v>
      </c>
      <c r="K245" s="178" t="s">
        <v>248</v>
      </c>
      <c r="L245" s="43" t="s">
        <v>827</v>
      </c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2"/>
      <c r="AB245" s="199" t="s">
        <v>827</v>
      </c>
      <c r="AC245" s="54"/>
      <c r="AD245" s="11">
        <f t="shared" si="6"/>
        <v>1</v>
      </c>
      <c r="AE245" s="22" t="s">
        <v>893</v>
      </c>
      <c r="AF245" s="10">
        <f t="shared" si="7"/>
        <v>1</v>
      </c>
    </row>
    <row r="246" spans="1:32" s="7" customFormat="1" ht="11.5" x14ac:dyDescent="0.25">
      <c r="A246" s="12"/>
      <c r="B246" s="223" t="s">
        <v>931</v>
      </c>
      <c r="C246" s="217" t="s">
        <v>697</v>
      </c>
      <c r="D246" s="186" t="s">
        <v>828</v>
      </c>
      <c r="E246" s="186" t="s">
        <v>828</v>
      </c>
      <c r="F246" s="186" t="s">
        <v>828</v>
      </c>
      <c r="G246" s="5" t="s">
        <v>248</v>
      </c>
      <c r="H246" s="202" t="s">
        <v>248</v>
      </c>
      <c r="I246" s="202" t="s">
        <v>248</v>
      </c>
      <c r="J246" s="5" t="s">
        <v>248</v>
      </c>
      <c r="K246" s="178" t="s">
        <v>248</v>
      </c>
      <c r="L246" s="43" t="s">
        <v>828</v>
      </c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2"/>
      <c r="AB246" s="199" t="s">
        <v>828</v>
      </c>
      <c r="AC246" s="54"/>
      <c r="AD246" s="11">
        <f t="shared" si="6"/>
        <v>1</v>
      </c>
      <c r="AE246" s="22" t="s">
        <v>893</v>
      </c>
      <c r="AF246" s="10">
        <f t="shared" si="7"/>
        <v>1</v>
      </c>
    </row>
    <row r="247" spans="1:32" s="7" customFormat="1" ht="11.5" x14ac:dyDescent="0.25">
      <c r="A247" s="12"/>
      <c r="B247" s="223" t="s">
        <v>800</v>
      </c>
      <c r="C247" s="217" t="s">
        <v>628</v>
      </c>
      <c r="D247" s="186" t="s">
        <v>807</v>
      </c>
      <c r="E247" s="31" t="s">
        <v>807</v>
      </c>
      <c r="F247" s="31"/>
      <c r="G247" s="5"/>
      <c r="H247" s="202" t="s">
        <v>248</v>
      </c>
      <c r="I247" s="202" t="s">
        <v>248</v>
      </c>
      <c r="J247" s="5" t="s">
        <v>248</v>
      </c>
      <c r="K247" s="178" t="s">
        <v>248</v>
      </c>
      <c r="L247" s="43" t="s">
        <v>807</v>
      </c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2"/>
      <c r="AB247" s="199" t="s">
        <v>807</v>
      </c>
      <c r="AC247" s="54"/>
      <c r="AD247" s="11">
        <f t="shared" si="6"/>
        <v>0</v>
      </c>
      <c r="AE247" s="22"/>
      <c r="AF247" s="10">
        <f t="shared" si="7"/>
        <v>1</v>
      </c>
    </row>
    <row r="248" spans="1:32" s="7" customFormat="1" ht="11.5" x14ac:dyDescent="0.25">
      <c r="A248" s="12"/>
      <c r="B248" s="224"/>
      <c r="C248" s="109"/>
      <c r="D248" s="6"/>
      <c r="E248" s="6"/>
      <c r="F248" s="6"/>
      <c r="G248" s="5"/>
      <c r="H248" s="202"/>
      <c r="I248" s="202"/>
      <c r="J248" s="5"/>
      <c r="K248" s="178"/>
      <c r="L248" s="43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2"/>
      <c r="AB248" s="199"/>
      <c r="AC248" s="54"/>
      <c r="AD248" s="11">
        <f t="shared" si="6"/>
        <v>0</v>
      </c>
      <c r="AE248" s="22"/>
      <c r="AF248" s="10">
        <f t="shared" si="7"/>
        <v>0</v>
      </c>
    </row>
    <row r="249" spans="1:32" s="7" customFormat="1" ht="11.5" x14ac:dyDescent="0.25">
      <c r="A249" s="12"/>
      <c r="B249" s="224" t="s">
        <v>312</v>
      </c>
      <c r="C249" s="109"/>
      <c r="D249" s="15" t="s">
        <v>580</v>
      </c>
      <c r="E249" s="15" t="s">
        <v>580</v>
      </c>
      <c r="F249" s="15" t="s">
        <v>580</v>
      </c>
      <c r="G249" s="5" t="s">
        <v>248</v>
      </c>
      <c r="H249" s="202" t="s">
        <v>248</v>
      </c>
      <c r="I249" s="202" t="s">
        <v>248</v>
      </c>
      <c r="J249" s="5" t="s">
        <v>248</v>
      </c>
      <c r="K249" s="178" t="s">
        <v>248</v>
      </c>
      <c r="L249" s="43" t="s">
        <v>580</v>
      </c>
      <c r="M249" s="40"/>
      <c r="N249" s="40"/>
      <c r="O249" s="52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2"/>
      <c r="AB249" s="199" t="s">
        <v>580</v>
      </c>
      <c r="AC249" s="54"/>
      <c r="AD249" s="11">
        <f t="shared" si="6"/>
        <v>1</v>
      </c>
      <c r="AE249" s="22" t="s">
        <v>893</v>
      </c>
      <c r="AF249" s="10">
        <f t="shared" si="7"/>
        <v>1</v>
      </c>
    </row>
    <row r="250" spans="1:32" s="7" customFormat="1" ht="12" x14ac:dyDescent="0.25">
      <c r="A250" s="12"/>
      <c r="B250" s="224" t="s">
        <v>312</v>
      </c>
      <c r="C250" s="109"/>
      <c r="D250" s="15" t="s">
        <v>581</v>
      </c>
      <c r="E250" s="15" t="s">
        <v>581</v>
      </c>
      <c r="F250" s="15" t="s">
        <v>581</v>
      </c>
      <c r="G250" s="5" t="s">
        <v>248</v>
      </c>
      <c r="H250" s="202" t="s">
        <v>248</v>
      </c>
      <c r="I250" s="202" t="s">
        <v>248</v>
      </c>
      <c r="J250" s="5" t="s">
        <v>248</v>
      </c>
      <c r="K250" s="178" t="s">
        <v>248</v>
      </c>
      <c r="L250" s="43" t="s">
        <v>581</v>
      </c>
      <c r="M250" s="40"/>
      <c r="N250" s="40"/>
      <c r="O250" s="52"/>
      <c r="P250" s="57"/>
      <c r="Q250" s="97"/>
      <c r="R250" s="52"/>
      <c r="S250" s="40"/>
      <c r="T250" s="40"/>
      <c r="U250" s="40"/>
      <c r="V250" s="40"/>
      <c r="W250" s="40"/>
      <c r="X250" s="40"/>
      <c r="Y250" s="40"/>
      <c r="Z250" s="40"/>
      <c r="AA250" s="42"/>
      <c r="AB250" s="199" t="s">
        <v>581</v>
      </c>
      <c r="AC250" s="54"/>
      <c r="AD250" s="11">
        <f t="shared" si="6"/>
        <v>1</v>
      </c>
      <c r="AE250" s="22" t="s">
        <v>893</v>
      </c>
      <c r="AF250" s="10">
        <f t="shared" si="7"/>
        <v>1</v>
      </c>
    </row>
    <row r="251" spans="1:32" s="7" customFormat="1" ht="11.5" x14ac:dyDescent="0.25">
      <c r="A251" s="12"/>
      <c r="B251" s="224" t="s">
        <v>757</v>
      </c>
      <c r="C251" s="109"/>
      <c r="D251" s="182" t="s">
        <v>582</v>
      </c>
      <c r="E251" s="182" t="s">
        <v>582</v>
      </c>
      <c r="F251" s="182" t="s">
        <v>582</v>
      </c>
      <c r="G251" s="5" t="s">
        <v>248</v>
      </c>
      <c r="H251" s="202" t="s">
        <v>248</v>
      </c>
      <c r="I251" s="202" t="s">
        <v>248</v>
      </c>
      <c r="J251" s="5" t="s">
        <v>248</v>
      </c>
      <c r="K251" s="178" t="s">
        <v>248</v>
      </c>
      <c r="L251" s="43" t="s">
        <v>582</v>
      </c>
      <c r="M251" s="40"/>
      <c r="N251" s="40"/>
      <c r="O251" s="52"/>
      <c r="P251" s="52"/>
      <c r="Q251" s="97"/>
      <c r="R251" s="52"/>
      <c r="S251" s="40"/>
      <c r="T251" s="40"/>
      <c r="U251" s="40"/>
      <c r="V251" s="40"/>
      <c r="W251" s="40"/>
      <c r="X251" s="40"/>
      <c r="Y251" s="40"/>
      <c r="Z251" s="40"/>
      <c r="AA251" s="42"/>
      <c r="AB251" s="199" t="s">
        <v>582</v>
      </c>
      <c r="AC251" s="54"/>
      <c r="AD251" s="11">
        <f t="shared" si="6"/>
        <v>1</v>
      </c>
      <c r="AE251" s="22" t="s">
        <v>893</v>
      </c>
      <c r="AF251" s="10">
        <f t="shared" si="7"/>
        <v>1</v>
      </c>
    </row>
    <row r="252" spans="1:32" s="7" customFormat="1" ht="11.5" x14ac:dyDescent="0.25">
      <c r="A252" s="12"/>
      <c r="B252" s="224" t="s">
        <v>757</v>
      </c>
      <c r="C252" s="109"/>
      <c r="D252" s="182" t="s">
        <v>583</v>
      </c>
      <c r="E252" s="182" t="s">
        <v>583</v>
      </c>
      <c r="F252" s="182" t="s">
        <v>583</v>
      </c>
      <c r="G252" s="5" t="s">
        <v>248</v>
      </c>
      <c r="H252" s="202" t="s">
        <v>248</v>
      </c>
      <c r="I252" s="202" t="s">
        <v>248</v>
      </c>
      <c r="J252" s="5" t="s">
        <v>248</v>
      </c>
      <c r="K252" s="178" t="s">
        <v>248</v>
      </c>
      <c r="L252" s="43" t="s">
        <v>583</v>
      </c>
      <c r="M252" s="40"/>
      <c r="N252" s="52"/>
      <c r="O252" s="52"/>
      <c r="P252" s="52"/>
      <c r="Q252" s="97"/>
      <c r="R252" s="52"/>
      <c r="S252" s="40"/>
      <c r="T252" s="40"/>
      <c r="U252" s="40"/>
      <c r="V252" s="40"/>
      <c r="W252" s="40"/>
      <c r="X252" s="40"/>
      <c r="Y252" s="40"/>
      <c r="Z252" s="40"/>
      <c r="AA252" s="42"/>
      <c r="AB252" s="199" t="s">
        <v>583</v>
      </c>
      <c r="AC252" s="54"/>
      <c r="AD252" s="11">
        <f t="shared" si="6"/>
        <v>1</v>
      </c>
      <c r="AE252" s="22" t="s">
        <v>893</v>
      </c>
      <c r="AF252" s="10">
        <f t="shared" si="7"/>
        <v>1</v>
      </c>
    </row>
    <row r="253" spans="1:32" s="7" customFormat="1" ht="11.5" x14ac:dyDescent="0.25">
      <c r="A253" s="12"/>
      <c r="B253" s="224" t="s">
        <v>346</v>
      </c>
      <c r="C253" s="109"/>
      <c r="D253" s="6" t="s">
        <v>16</v>
      </c>
      <c r="E253" s="6" t="s">
        <v>16</v>
      </c>
      <c r="F253" s="6" t="s">
        <v>16</v>
      </c>
      <c r="G253" s="5" t="s">
        <v>248</v>
      </c>
      <c r="H253" s="202" t="s">
        <v>248</v>
      </c>
      <c r="I253" s="202" t="s">
        <v>248</v>
      </c>
      <c r="J253" s="5" t="s">
        <v>248</v>
      </c>
      <c r="K253" s="178" t="s">
        <v>248</v>
      </c>
      <c r="L253" s="43" t="s">
        <v>16</v>
      </c>
      <c r="M253" s="40"/>
      <c r="N253" s="40"/>
      <c r="O253" s="52"/>
      <c r="P253" s="52"/>
      <c r="Q253" s="97"/>
      <c r="R253" s="52"/>
      <c r="S253" s="40"/>
      <c r="T253" s="40"/>
      <c r="U253" s="40"/>
      <c r="V253" s="40"/>
      <c r="W253" s="40"/>
      <c r="X253" s="40"/>
      <c r="Y253" s="40"/>
      <c r="Z253" s="40"/>
      <c r="AA253" s="42"/>
      <c r="AB253" s="199" t="s">
        <v>16</v>
      </c>
      <c r="AC253" s="54"/>
      <c r="AD253" s="11">
        <f t="shared" si="6"/>
        <v>1</v>
      </c>
      <c r="AE253" s="22" t="s">
        <v>893</v>
      </c>
      <c r="AF253" s="10">
        <f t="shared" si="7"/>
        <v>1</v>
      </c>
    </row>
    <row r="254" spans="1:32" s="7" customFormat="1" ht="11.5" x14ac:dyDescent="0.25">
      <c r="A254" s="12"/>
      <c r="B254" s="224" t="s">
        <v>346</v>
      </c>
      <c r="C254" s="109"/>
      <c r="D254" s="90" t="s">
        <v>100</v>
      </c>
      <c r="E254" s="90" t="s">
        <v>100</v>
      </c>
      <c r="F254" s="90" t="s">
        <v>100</v>
      </c>
      <c r="G254" s="5" t="s">
        <v>248</v>
      </c>
      <c r="H254" s="202" t="s">
        <v>248</v>
      </c>
      <c r="I254" s="202" t="s">
        <v>248</v>
      </c>
      <c r="J254" s="5" t="s">
        <v>248</v>
      </c>
      <c r="K254" s="178" t="s">
        <v>248</v>
      </c>
      <c r="L254" s="43" t="s">
        <v>100</v>
      </c>
      <c r="M254" s="40"/>
      <c r="N254" s="40"/>
      <c r="O254" s="52"/>
      <c r="P254" s="52"/>
      <c r="Q254" s="97"/>
      <c r="R254" s="52"/>
      <c r="S254" s="40"/>
      <c r="T254" s="40"/>
      <c r="U254" s="40"/>
      <c r="V254" s="40"/>
      <c r="W254" s="40"/>
      <c r="X254" s="40"/>
      <c r="Y254" s="40"/>
      <c r="Z254" s="40"/>
      <c r="AA254" s="42"/>
      <c r="AB254" s="199" t="s">
        <v>100</v>
      </c>
      <c r="AC254" s="54"/>
      <c r="AD254" s="11">
        <f t="shared" si="6"/>
        <v>1</v>
      </c>
      <c r="AE254" s="22" t="s">
        <v>893</v>
      </c>
      <c r="AF254" s="10">
        <f t="shared" si="7"/>
        <v>1</v>
      </c>
    </row>
    <row r="255" spans="1:32" s="7" customFormat="1" ht="11.5" x14ac:dyDescent="0.25">
      <c r="A255" s="12"/>
      <c r="B255" s="224" t="s">
        <v>346</v>
      </c>
      <c r="C255" s="109"/>
      <c r="D255" s="90" t="s">
        <v>101</v>
      </c>
      <c r="E255" s="90" t="s">
        <v>101</v>
      </c>
      <c r="F255" s="90" t="s">
        <v>101</v>
      </c>
      <c r="G255" s="5" t="s">
        <v>248</v>
      </c>
      <c r="H255" s="202" t="s">
        <v>248</v>
      </c>
      <c r="I255" s="202" t="s">
        <v>248</v>
      </c>
      <c r="J255" s="5" t="s">
        <v>248</v>
      </c>
      <c r="K255" s="178" t="s">
        <v>248</v>
      </c>
      <c r="L255" s="43" t="s">
        <v>101</v>
      </c>
      <c r="M255" s="40"/>
      <c r="N255" s="58"/>
      <c r="O255" s="59"/>
      <c r="P255" s="59"/>
      <c r="Q255" s="98"/>
      <c r="R255" s="59"/>
      <c r="S255" s="58"/>
      <c r="T255" s="58"/>
      <c r="U255" s="58"/>
      <c r="V255" s="58"/>
      <c r="W255" s="58"/>
      <c r="X255" s="58"/>
      <c r="Y255" s="58"/>
      <c r="Z255" s="58"/>
      <c r="AA255" s="60"/>
      <c r="AB255" s="199" t="s">
        <v>101</v>
      </c>
      <c r="AC255" s="61"/>
      <c r="AD255" s="11">
        <f t="shared" si="6"/>
        <v>1</v>
      </c>
      <c r="AE255" s="22" t="s">
        <v>893</v>
      </c>
      <c r="AF255" s="10">
        <f t="shared" si="7"/>
        <v>1</v>
      </c>
    </row>
    <row r="256" spans="1:32" s="7" customFormat="1" ht="11.5" x14ac:dyDescent="0.25">
      <c r="A256" s="12"/>
      <c r="B256" s="223" t="s">
        <v>758</v>
      </c>
      <c r="C256" s="148" t="s">
        <v>684</v>
      </c>
      <c r="D256" s="214" t="s">
        <v>23</v>
      </c>
      <c r="E256" s="242" t="s">
        <v>23</v>
      </c>
      <c r="F256" s="214" t="s">
        <v>23</v>
      </c>
      <c r="G256" s="183" t="s">
        <v>248</v>
      </c>
      <c r="H256" s="183" t="s">
        <v>248</v>
      </c>
      <c r="I256" s="5"/>
      <c r="J256" s="5" t="s">
        <v>248</v>
      </c>
      <c r="K256" s="178" t="s">
        <v>248</v>
      </c>
      <c r="L256" s="43" t="s">
        <v>23</v>
      </c>
      <c r="M256" s="40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200" t="s">
        <v>23</v>
      </c>
      <c r="AC256" s="61"/>
      <c r="AD256" s="11">
        <f t="shared" si="6"/>
        <v>0</v>
      </c>
      <c r="AE256" s="22" t="s">
        <v>893</v>
      </c>
      <c r="AF256" s="10">
        <f t="shared" si="7"/>
        <v>1</v>
      </c>
    </row>
    <row r="257" spans="1:32" s="7" customFormat="1" ht="11.5" x14ac:dyDescent="0.25">
      <c r="A257" s="12"/>
      <c r="B257" s="223" t="s">
        <v>758</v>
      </c>
      <c r="C257" s="148" t="s">
        <v>684</v>
      </c>
      <c r="D257" s="214" t="s">
        <v>22</v>
      </c>
      <c r="E257" s="242" t="s">
        <v>22</v>
      </c>
      <c r="F257" s="214" t="s">
        <v>22</v>
      </c>
      <c r="G257" s="183" t="s">
        <v>248</v>
      </c>
      <c r="H257" s="183" t="s">
        <v>248</v>
      </c>
      <c r="I257" s="5"/>
      <c r="J257" s="5" t="s">
        <v>248</v>
      </c>
      <c r="K257" s="178" t="s">
        <v>248</v>
      </c>
      <c r="L257" s="43" t="s">
        <v>22</v>
      </c>
      <c r="M257" s="40"/>
      <c r="N257" s="63"/>
      <c r="O257" s="63"/>
      <c r="P257" s="63"/>
      <c r="Q257" s="64"/>
      <c r="R257" s="63"/>
      <c r="S257" s="48"/>
      <c r="T257" s="65"/>
      <c r="U257" s="65"/>
      <c r="V257" s="65"/>
      <c r="W257" s="65"/>
      <c r="X257" s="65"/>
      <c r="Y257" s="65"/>
      <c r="Z257" s="65"/>
      <c r="AA257" s="66"/>
      <c r="AB257" s="200" t="s">
        <v>22</v>
      </c>
      <c r="AC257" s="54"/>
      <c r="AD257" s="11">
        <f t="shared" si="6"/>
        <v>0</v>
      </c>
      <c r="AE257" s="21" t="s">
        <v>893</v>
      </c>
      <c r="AF257" s="10">
        <f t="shared" si="7"/>
        <v>1</v>
      </c>
    </row>
    <row r="258" spans="1:32" s="7" customFormat="1" ht="11.5" x14ac:dyDescent="0.25">
      <c r="A258" s="12"/>
      <c r="B258" s="223" t="s">
        <v>758</v>
      </c>
      <c r="C258" s="148" t="s">
        <v>684</v>
      </c>
      <c r="D258" s="214" t="s">
        <v>6</v>
      </c>
      <c r="E258" s="242" t="s">
        <v>6</v>
      </c>
      <c r="F258" s="214" t="s">
        <v>6</v>
      </c>
      <c r="G258" s="183" t="s">
        <v>248</v>
      </c>
      <c r="H258" s="183" t="s">
        <v>248</v>
      </c>
      <c r="I258" s="5"/>
      <c r="J258" s="5" t="s">
        <v>248</v>
      </c>
      <c r="K258" s="178" t="s">
        <v>248</v>
      </c>
      <c r="L258" s="43" t="s">
        <v>6</v>
      </c>
      <c r="M258" s="40"/>
      <c r="N258" s="40"/>
      <c r="O258" s="52"/>
      <c r="P258" s="52"/>
      <c r="Q258" s="40"/>
      <c r="R258" s="40"/>
      <c r="S258" s="40"/>
      <c r="T258" s="44"/>
      <c r="U258" s="40"/>
      <c r="V258" s="40"/>
      <c r="W258" s="44"/>
      <c r="X258" s="44"/>
      <c r="Y258" s="44"/>
      <c r="Z258" s="44"/>
      <c r="AA258" s="42"/>
      <c r="AB258" s="200" t="s">
        <v>6</v>
      </c>
      <c r="AC258" s="54"/>
      <c r="AD258" s="11">
        <f t="shared" si="6"/>
        <v>0</v>
      </c>
      <c r="AE258" s="21" t="s">
        <v>893</v>
      </c>
      <c r="AF258" s="10">
        <f t="shared" si="7"/>
        <v>1</v>
      </c>
    </row>
    <row r="259" spans="1:32" s="7" customFormat="1" ht="11.5" x14ac:dyDescent="0.25">
      <c r="A259" s="12"/>
      <c r="B259" s="223" t="s">
        <v>758</v>
      </c>
      <c r="C259" s="148" t="s">
        <v>684</v>
      </c>
      <c r="D259" s="214" t="s">
        <v>15</v>
      </c>
      <c r="E259" s="242" t="s">
        <v>15</v>
      </c>
      <c r="F259" s="214" t="s">
        <v>15</v>
      </c>
      <c r="G259" s="183" t="s">
        <v>248</v>
      </c>
      <c r="H259" s="183" t="s">
        <v>248</v>
      </c>
      <c r="I259" s="5"/>
      <c r="J259" s="5" t="s">
        <v>248</v>
      </c>
      <c r="K259" s="178" t="s">
        <v>248</v>
      </c>
      <c r="L259" s="43" t="s">
        <v>15</v>
      </c>
      <c r="M259" s="40"/>
      <c r="N259" s="40"/>
      <c r="O259" s="52"/>
      <c r="P259" s="52"/>
      <c r="Q259" s="40"/>
      <c r="R259" s="40"/>
      <c r="S259" s="40"/>
      <c r="T259" s="44"/>
      <c r="U259" s="40"/>
      <c r="V259" s="40"/>
      <c r="W259" s="44"/>
      <c r="X259" s="44"/>
      <c r="Y259" s="44"/>
      <c r="Z259" s="44"/>
      <c r="AA259" s="42"/>
      <c r="AB259" s="200" t="s">
        <v>15</v>
      </c>
      <c r="AC259" s="45"/>
      <c r="AD259" s="11">
        <f t="shared" si="6"/>
        <v>0</v>
      </c>
      <c r="AE259" s="21" t="s">
        <v>893</v>
      </c>
      <c r="AF259" s="10">
        <f t="shared" si="7"/>
        <v>1</v>
      </c>
    </row>
    <row r="260" spans="1:32" s="7" customFormat="1" ht="11.5" x14ac:dyDescent="0.25">
      <c r="A260" s="12"/>
      <c r="B260" s="223" t="s">
        <v>758</v>
      </c>
      <c r="C260" s="148" t="s">
        <v>684</v>
      </c>
      <c r="D260" s="214" t="s">
        <v>32</v>
      </c>
      <c r="E260" s="242" t="s">
        <v>32</v>
      </c>
      <c r="F260" s="214" t="s">
        <v>32</v>
      </c>
      <c r="G260" s="183" t="s">
        <v>248</v>
      </c>
      <c r="H260" s="183" t="s">
        <v>248</v>
      </c>
      <c r="I260" s="5"/>
      <c r="J260" s="5" t="s">
        <v>248</v>
      </c>
      <c r="K260" s="178" t="s">
        <v>248</v>
      </c>
      <c r="L260" s="43" t="s">
        <v>32</v>
      </c>
      <c r="M260" s="40"/>
      <c r="N260" s="40"/>
      <c r="O260" s="40"/>
      <c r="P260" s="52"/>
      <c r="Q260" s="40"/>
      <c r="R260" s="40"/>
      <c r="S260" s="40"/>
      <c r="T260" s="44"/>
      <c r="U260" s="40"/>
      <c r="V260" s="40"/>
      <c r="W260" s="44"/>
      <c r="X260" s="44"/>
      <c r="Y260" s="44"/>
      <c r="Z260" s="44"/>
      <c r="AA260" s="42"/>
      <c r="AB260" s="200" t="s">
        <v>32</v>
      </c>
      <c r="AC260" s="45"/>
      <c r="AD260" s="11">
        <f t="shared" si="6"/>
        <v>0</v>
      </c>
      <c r="AE260" s="21" t="s">
        <v>893</v>
      </c>
      <c r="AF260" s="10">
        <f t="shared" si="7"/>
        <v>1</v>
      </c>
    </row>
    <row r="261" spans="1:32" s="7" customFormat="1" ht="11.5" x14ac:dyDescent="0.25">
      <c r="A261" s="12"/>
      <c r="B261" s="232" t="s">
        <v>758</v>
      </c>
      <c r="C261" s="148" t="s">
        <v>684</v>
      </c>
      <c r="D261" s="214" t="s">
        <v>39</v>
      </c>
      <c r="E261" s="242" t="s">
        <v>39</v>
      </c>
      <c r="F261" s="214" t="s">
        <v>39</v>
      </c>
      <c r="G261" s="183" t="s">
        <v>248</v>
      </c>
      <c r="H261" s="183" t="s">
        <v>248</v>
      </c>
      <c r="I261" s="5"/>
      <c r="J261" s="5" t="s">
        <v>248</v>
      </c>
      <c r="K261" s="178" t="s">
        <v>248</v>
      </c>
      <c r="L261" s="43" t="s">
        <v>39</v>
      </c>
      <c r="M261" s="40"/>
      <c r="N261" s="52"/>
      <c r="O261" s="52"/>
      <c r="P261" s="40"/>
      <c r="Q261" s="40"/>
      <c r="R261" s="52"/>
      <c r="S261" s="40"/>
      <c r="T261" s="44"/>
      <c r="U261" s="44"/>
      <c r="V261" s="44"/>
      <c r="W261" s="44"/>
      <c r="X261" s="44"/>
      <c r="Y261" s="44"/>
      <c r="Z261" s="44"/>
      <c r="AA261" s="42"/>
      <c r="AB261" s="200" t="s">
        <v>39</v>
      </c>
      <c r="AC261" s="45"/>
      <c r="AD261" s="11">
        <f t="shared" si="6"/>
        <v>0</v>
      </c>
      <c r="AE261" s="21" t="s">
        <v>893</v>
      </c>
      <c r="AF261" s="10">
        <f t="shared" si="7"/>
        <v>1</v>
      </c>
    </row>
    <row r="262" spans="1:32" s="7" customFormat="1" ht="12" thickBot="1" x14ac:dyDescent="0.3">
      <c r="A262" s="12"/>
      <c r="B262" s="233"/>
      <c r="C262" s="219"/>
      <c r="D262" s="1"/>
      <c r="E262" s="1"/>
      <c r="F262" s="1"/>
      <c r="G262" s="110"/>
      <c r="H262" s="1"/>
      <c r="I262" s="1"/>
      <c r="J262" s="1"/>
      <c r="K262" s="176"/>
      <c r="L262" s="67"/>
      <c r="M262" s="68"/>
      <c r="N262" s="69"/>
      <c r="O262" s="69"/>
      <c r="P262" s="69"/>
      <c r="Q262" s="99"/>
      <c r="R262" s="69"/>
      <c r="S262" s="69"/>
      <c r="T262" s="69"/>
      <c r="U262" s="70"/>
      <c r="V262" s="70"/>
      <c r="W262" s="70"/>
      <c r="X262" s="70"/>
      <c r="Y262" s="70"/>
      <c r="Z262" s="70"/>
      <c r="AA262" s="71"/>
      <c r="AB262" s="201"/>
      <c r="AC262" s="72"/>
      <c r="AD262" s="17">
        <f t="shared" si="6"/>
        <v>0</v>
      </c>
      <c r="AE262" s="17"/>
      <c r="AF262" s="10">
        <f t="shared" si="7"/>
        <v>0</v>
      </c>
    </row>
    <row r="263" spans="1:32" s="85" customFormat="1" ht="12" thickBot="1" x14ac:dyDescent="0.3">
      <c r="A263" s="24"/>
      <c r="B263" s="77"/>
      <c r="C263" s="77"/>
      <c r="D263" s="77"/>
      <c r="E263" s="77"/>
      <c r="F263" s="77"/>
      <c r="G263" s="111"/>
      <c r="H263" s="77"/>
      <c r="I263" s="77"/>
      <c r="J263" s="77"/>
      <c r="K263" s="77"/>
      <c r="L263" s="78"/>
      <c r="M263" s="79"/>
      <c r="N263" s="80"/>
      <c r="O263" s="80"/>
      <c r="P263" s="80"/>
      <c r="Q263" s="100"/>
      <c r="R263" s="80"/>
      <c r="S263" s="80"/>
      <c r="T263" s="80"/>
      <c r="U263" s="80"/>
      <c r="V263" s="80"/>
      <c r="W263" s="81"/>
      <c r="X263" s="81"/>
      <c r="Y263" s="81"/>
      <c r="Z263" s="81"/>
      <c r="AA263" s="79"/>
      <c r="AB263" s="82"/>
      <c r="AC263" s="83"/>
      <c r="AD263" s="84">
        <f>SUM(AD8:AD262)</f>
        <v>109</v>
      </c>
      <c r="AE263" s="84">
        <f>COUNTIF(AE8:AE262,"y")</f>
        <v>99</v>
      </c>
      <c r="AF263" s="84">
        <f>SUM(AF8:AF262)</f>
        <v>182</v>
      </c>
    </row>
    <row r="264" spans="1:32" s="7" customFormat="1" ht="15.5" x14ac:dyDescent="0.25">
      <c r="A264" s="12"/>
      <c r="B264" s="86" t="s">
        <v>350</v>
      </c>
      <c r="C264" s="87"/>
      <c r="D264" s="87"/>
      <c r="E264" s="87"/>
      <c r="F264" s="143"/>
      <c r="G264" s="139">
        <v>184</v>
      </c>
      <c r="H264" s="139">
        <v>252</v>
      </c>
      <c r="I264" s="139" t="s">
        <v>955</v>
      </c>
      <c r="J264" s="139">
        <v>249</v>
      </c>
      <c r="K264" s="139">
        <v>361</v>
      </c>
      <c r="L264" s="140"/>
      <c r="M264" s="141" t="s">
        <v>956</v>
      </c>
      <c r="N264" s="142"/>
      <c r="O264" s="144"/>
      <c r="P264" s="144"/>
      <c r="Q264" s="116"/>
      <c r="R264" s="116"/>
      <c r="S264" s="116"/>
      <c r="T264" s="116"/>
      <c r="U264" s="116"/>
      <c r="V264" s="116"/>
      <c r="W264" s="117"/>
      <c r="X264" s="117"/>
      <c r="Y264" s="117"/>
      <c r="Z264" s="117"/>
      <c r="AA264" s="119"/>
      <c r="AB264" s="118"/>
      <c r="AC264" s="88"/>
      <c r="AD264" s="119"/>
      <c r="AE264" s="119">
        <f>COUNTIF(AE8:AE262,"&lt;&gt;")</f>
        <v>113</v>
      </c>
      <c r="AF264" s="275"/>
    </row>
    <row r="265" spans="1:32" s="7" customFormat="1" x14ac:dyDescent="0.25">
      <c r="A265" s="12"/>
      <c r="B265" s="26"/>
      <c r="C265" s="27"/>
      <c r="D265" s="13"/>
      <c r="E265" s="13"/>
      <c r="F265" s="13"/>
      <c r="G265" s="112"/>
      <c r="H265" s="112"/>
      <c r="I265" s="112"/>
      <c r="J265" s="112"/>
      <c r="K265" s="112"/>
      <c r="L265" s="5"/>
      <c r="M265" s="138" t="s">
        <v>935</v>
      </c>
      <c r="N265" s="31"/>
      <c r="O265" s="31"/>
      <c r="P265" s="31"/>
      <c r="Q265" s="155"/>
      <c r="R265" s="156"/>
      <c r="S265" s="19"/>
      <c r="T265" s="19"/>
      <c r="U265" s="19"/>
      <c r="V265" s="19"/>
      <c r="W265" s="124"/>
      <c r="X265" s="124"/>
      <c r="Y265" s="120"/>
      <c r="Z265" s="120"/>
      <c r="AA265" s="120"/>
      <c r="AB265" s="120"/>
      <c r="AC265" s="121"/>
      <c r="AD265" s="122"/>
      <c r="AE265" s="123"/>
      <c r="AF265" s="10"/>
    </row>
    <row r="266" spans="1:32" s="7" customFormat="1" x14ac:dyDescent="0.25">
      <c r="A266" s="12"/>
      <c r="B266" s="26"/>
      <c r="C266" s="27"/>
      <c r="D266" s="6"/>
      <c r="E266" s="6"/>
      <c r="F266" s="6"/>
      <c r="G266" s="5"/>
      <c r="H266" s="5"/>
      <c r="I266" s="5"/>
      <c r="J266" s="5"/>
      <c r="K266" s="5"/>
      <c r="L266" s="5"/>
      <c r="M266" s="114" t="s">
        <v>936</v>
      </c>
      <c r="N266" s="136"/>
      <c r="O266" s="113"/>
      <c r="P266" s="157"/>
      <c r="Q266" s="155"/>
      <c r="R266" s="156"/>
      <c r="S266" s="19"/>
      <c r="T266" s="19"/>
      <c r="U266" s="19"/>
      <c r="V266" s="19"/>
      <c r="W266" s="124"/>
      <c r="X266" s="124"/>
      <c r="Y266" s="124"/>
      <c r="Z266" s="124"/>
      <c r="AA266" s="32"/>
      <c r="AB266" s="32"/>
      <c r="AC266" s="121"/>
      <c r="AD266" s="125"/>
      <c r="AE266" s="125"/>
      <c r="AF266" s="10"/>
    </row>
    <row r="267" spans="1:32" s="7" customFormat="1" x14ac:dyDescent="0.25">
      <c r="A267" s="12"/>
      <c r="B267" s="26"/>
      <c r="C267" s="27"/>
      <c r="D267" s="6"/>
      <c r="E267" s="6"/>
      <c r="F267" s="6"/>
      <c r="G267" s="5"/>
      <c r="H267" s="5"/>
      <c r="I267" s="5"/>
      <c r="J267" s="5"/>
      <c r="K267" s="5"/>
      <c r="L267" s="5"/>
      <c r="M267" s="114" t="s">
        <v>937</v>
      </c>
      <c r="N267" s="136"/>
      <c r="O267" s="113"/>
      <c r="P267" s="157"/>
      <c r="Q267" s="155"/>
      <c r="R267" s="156"/>
      <c r="S267" s="19"/>
      <c r="T267" s="19"/>
      <c r="U267" s="19"/>
      <c r="V267" s="19"/>
      <c r="W267" s="124"/>
      <c r="X267" s="124"/>
      <c r="Y267" s="124"/>
      <c r="Z267" s="124"/>
      <c r="AA267" s="32"/>
      <c r="AB267" s="32"/>
      <c r="AC267" s="121"/>
      <c r="AD267" s="125"/>
      <c r="AE267" s="125"/>
      <c r="AF267" s="10"/>
    </row>
    <row r="268" spans="1:32" s="7" customFormat="1" x14ac:dyDescent="0.25">
      <c r="A268" s="12"/>
      <c r="B268" s="26"/>
      <c r="C268" s="27"/>
      <c r="E268" s="6"/>
      <c r="F268" s="6"/>
      <c r="G268" s="5"/>
      <c r="H268" s="5"/>
      <c r="I268" s="5"/>
      <c r="J268" s="5"/>
      <c r="K268" s="5"/>
      <c r="L268" s="5"/>
      <c r="M268" s="114" t="s">
        <v>99</v>
      </c>
      <c r="N268" s="136"/>
      <c r="O268" s="113"/>
      <c r="P268" s="157"/>
      <c r="Q268" s="155"/>
      <c r="R268" s="156"/>
      <c r="S268" s="19"/>
      <c r="T268" s="19"/>
      <c r="U268" s="19"/>
      <c r="V268" s="19"/>
      <c r="W268" s="124"/>
      <c r="X268" s="124"/>
      <c r="Y268" s="124"/>
      <c r="Z268" s="124"/>
      <c r="AA268" s="32"/>
      <c r="AB268" s="32"/>
      <c r="AC268" s="121"/>
      <c r="AD268" s="125"/>
      <c r="AE268" s="125"/>
      <c r="AF268" s="10"/>
    </row>
    <row r="269" spans="1:32" s="7" customFormat="1" x14ac:dyDescent="0.25">
      <c r="A269" s="12"/>
      <c r="B269" s="26"/>
      <c r="C269" s="27"/>
      <c r="D269" s="6"/>
      <c r="E269" s="6"/>
      <c r="F269" s="6"/>
      <c r="G269" s="5"/>
      <c r="H269" s="5"/>
      <c r="I269" s="5"/>
      <c r="J269" s="5"/>
      <c r="K269" s="5"/>
      <c r="L269" s="5"/>
      <c r="M269" s="113" t="s">
        <v>953</v>
      </c>
      <c r="N269" s="136"/>
      <c r="O269" s="113"/>
      <c r="P269" s="109"/>
      <c r="Q269" s="155"/>
      <c r="R269" s="156"/>
      <c r="S269" s="19"/>
      <c r="T269" s="19"/>
      <c r="U269" s="19"/>
      <c r="V269" s="19"/>
      <c r="W269" s="124"/>
      <c r="X269" s="124"/>
      <c r="Y269" s="124"/>
      <c r="Z269" s="124"/>
      <c r="AA269" s="32"/>
      <c r="AB269" s="32"/>
      <c r="AC269" s="121"/>
      <c r="AD269" s="125"/>
      <c r="AE269" s="125"/>
      <c r="AF269" s="10"/>
    </row>
    <row r="270" spans="1:32" s="7" customFormat="1" x14ac:dyDescent="0.25">
      <c r="A270" s="12"/>
      <c r="B270" s="26"/>
      <c r="C270" s="27"/>
      <c r="D270" s="6"/>
      <c r="E270" s="6"/>
      <c r="F270" s="6"/>
      <c r="G270" s="5"/>
      <c r="H270" s="5"/>
      <c r="I270" s="5"/>
      <c r="J270" s="5"/>
      <c r="K270" s="5"/>
      <c r="L270" s="5"/>
      <c r="M270" s="31" t="s">
        <v>629</v>
      </c>
      <c r="N270" s="137"/>
      <c r="O270" s="113"/>
      <c r="P270" s="109"/>
      <c r="Q270" s="155"/>
      <c r="R270" s="156"/>
      <c r="S270" s="19"/>
      <c r="T270" s="19"/>
      <c r="U270" s="19"/>
      <c r="V270" s="19"/>
      <c r="W270" s="124"/>
      <c r="X270" s="124"/>
      <c r="Y270" s="124"/>
      <c r="Z270" s="124"/>
      <c r="AA270" s="32"/>
      <c r="AB270" s="32"/>
      <c r="AC270" s="121"/>
      <c r="AD270" s="125"/>
      <c r="AE270" s="125"/>
      <c r="AF270" s="10"/>
    </row>
    <row r="271" spans="1:32" s="7" customFormat="1" x14ac:dyDescent="0.25">
      <c r="A271" s="12"/>
      <c r="B271" s="26"/>
      <c r="C271" s="27"/>
      <c r="D271" s="6"/>
      <c r="E271" s="6"/>
      <c r="F271" s="6"/>
      <c r="G271" s="5"/>
      <c r="H271" s="5"/>
      <c r="I271" s="5"/>
      <c r="J271" s="5"/>
      <c r="K271" s="5"/>
      <c r="L271" s="5"/>
      <c r="M271" s="31" t="s">
        <v>938</v>
      </c>
      <c r="N271" s="137"/>
      <c r="O271" s="113"/>
      <c r="P271" s="109"/>
      <c r="Q271" s="155"/>
      <c r="R271" s="156"/>
      <c r="S271" s="19"/>
      <c r="T271" s="19"/>
      <c r="U271" s="19"/>
      <c r="V271" s="19"/>
      <c r="W271" s="124"/>
      <c r="X271" s="124"/>
      <c r="Y271" s="124"/>
      <c r="Z271" s="124"/>
      <c r="AA271" s="32"/>
      <c r="AB271" s="32"/>
      <c r="AC271" s="121"/>
      <c r="AD271" s="125"/>
      <c r="AE271" s="125"/>
      <c r="AF271" s="10"/>
    </row>
    <row r="272" spans="1:32" s="7" customFormat="1" x14ac:dyDescent="0.25">
      <c r="A272" s="12"/>
      <c r="B272" s="26"/>
      <c r="C272" s="27"/>
      <c r="D272" s="6"/>
      <c r="E272" s="6"/>
      <c r="F272" s="6"/>
      <c r="G272" s="5"/>
      <c r="H272" s="5"/>
      <c r="I272" s="5"/>
      <c r="J272" s="5"/>
      <c r="K272" s="5"/>
      <c r="L272" s="5"/>
      <c r="M272" s="31" t="s">
        <v>939</v>
      </c>
      <c r="N272" s="137"/>
      <c r="O272" s="113"/>
      <c r="P272" s="109"/>
      <c r="Q272" s="155"/>
      <c r="R272" s="156"/>
      <c r="S272" s="19"/>
      <c r="T272" s="19"/>
      <c r="U272" s="19"/>
      <c r="V272" s="19"/>
      <c r="W272" s="124"/>
      <c r="X272" s="124"/>
      <c r="Y272" s="124"/>
      <c r="Z272" s="124"/>
      <c r="AA272" s="32"/>
      <c r="AB272" s="32"/>
      <c r="AC272" s="121"/>
      <c r="AD272" s="125"/>
      <c r="AE272" s="125"/>
      <c r="AF272" s="10"/>
    </row>
    <row r="273" spans="1:32" s="7" customFormat="1" x14ac:dyDescent="0.25">
      <c r="A273" s="12"/>
      <c r="B273" s="26"/>
      <c r="C273" s="27"/>
      <c r="D273" s="6"/>
      <c r="E273" s="6"/>
      <c r="F273" s="6"/>
      <c r="G273" s="5"/>
      <c r="H273" s="5"/>
      <c r="I273" s="5"/>
      <c r="J273" s="5"/>
      <c r="K273" s="5"/>
      <c r="L273" s="5"/>
      <c r="M273" s="31" t="s">
        <v>765</v>
      </c>
      <c r="N273" s="137"/>
      <c r="O273" s="113"/>
      <c r="P273" s="109"/>
      <c r="Q273" s="155"/>
      <c r="R273" s="156"/>
      <c r="S273" s="19"/>
      <c r="T273" s="19"/>
      <c r="U273" s="19"/>
      <c r="V273" s="19"/>
      <c r="W273" s="124"/>
      <c r="X273" s="124"/>
      <c r="Y273" s="124"/>
      <c r="Z273" s="124"/>
      <c r="AA273" s="32"/>
      <c r="AB273" s="32"/>
      <c r="AC273" s="121"/>
      <c r="AD273" s="125"/>
      <c r="AE273" s="125"/>
      <c r="AF273" s="10"/>
    </row>
    <row r="274" spans="1:32" s="7" customFormat="1" x14ac:dyDescent="0.25">
      <c r="A274" s="12"/>
      <c r="B274" s="26"/>
      <c r="C274" s="27"/>
      <c r="D274" s="6"/>
      <c r="E274" s="6"/>
      <c r="F274" s="6"/>
      <c r="G274" s="5"/>
      <c r="H274" s="5"/>
      <c r="I274" s="5"/>
      <c r="J274" s="5"/>
      <c r="K274" s="5"/>
      <c r="L274" s="5"/>
      <c r="M274" s="31" t="s">
        <v>940</v>
      </c>
      <c r="N274" s="137"/>
      <c r="O274" s="113"/>
      <c r="P274" s="109"/>
      <c r="Q274" s="155"/>
      <c r="R274" s="156"/>
      <c r="S274" s="19"/>
      <c r="T274" s="19"/>
      <c r="U274" s="19"/>
      <c r="V274" s="19"/>
      <c r="W274" s="124"/>
      <c r="X274" s="124"/>
      <c r="Y274" s="124"/>
      <c r="Z274" s="124"/>
      <c r="AA274" s="32"/>
      <c r="AB274" s="32"/>
      <c r="AC274" s="121"/>
      <c r="AD274" s="125"/>
      <c r="AE274" s="125"/>
      <c r="AF274" s="10"/>
    </row>
    <row r="275" spans="1:32" s="7" customFormat="1" x14ac:dyDescent="0.25">
      <c r="A275" s="12"/>
      <c r="B275" s="26"/>
      <c r="C275" s="27"/>
      <c r="D275" s="6"/>
      <c r="E275" s="6"/>
      <c r="F275" s="6"/>
      <c r="G275" s="5"/>
      <c r="H275" s="5"/>
      <c r="I275" s="5"/>
      <c r="J275" s="5"/>
      <c r="K275" s="5"/>
      <c r="L275" s="5"/>
      <c r="M275" s="31" t="s">
        <v>941</v>
      </c>
      <c r="N275" s="137"/>
      <c r="O275" s="113"/>
      <c r="P275" s="109"/>
      <c r="Q275" s="155"/>
      <c r="R275" s="156"/>
      <c r="S275" s="19"/>
      <c r="T275" s="19"/>
      <c r="U275" s="19"/>
      <c r="V275" s="19"/>
      <c r="W275" s="124"/>
      <c r="X275" s="124"/>
      <c r="Y275" s="124"/>
      <c r="Z275" s="124"/>
      <c r="AA275" s="32"/>
      <c r="AB275" s="32"/>
      <c r="AC275" s="121"/>
      <c r="AD275" s="125"/>
      <c r="AE275" s="125"/>
      <c r="AF275" s="10"/>
    </row>
    <row r="276" spans="1:32" s="7" customFormat="1" x14ac:dyDescent="0.25">
      <c r="A276" s="12"/>
      <c r="B276" s="26"/>
      <c r="C276" s="27"/>
      <c r="D276" s="6"/>
      <c r="E276" s="6"/>
      <c r="F276" s="6"/>
      <c r="G276" s="5"/>
      <c r="H276" s="5"/>
      <c r="I276" s="5"/>
      <c r="J276" s="5"/>
      <c r="K276" s="5"/>
      <c r="L276" s="5"/>
      <c r="M276" s="31" t="s">
        <v>764</v>
      </c>
      <c r="N276" s="137"/>
      <c r="O276" s="113"/>
      <c r="P276" s="109"/>
      <c r="Q276" s="155"/>
      <c r="R276" s="156"/>
      <c r="S276" s="19"/>
      <c r="T276" s="19"/>
      <c r="U276" s="19"/>
      <c r="V276" s="19"/>
      <c r="W276" s="124"/>
      <c r="X276" s="124"/>
      <c r="Y276" s="124"/>
      <c r="Z276" s="124"/>
      <c r="AA276" s="32"/>
      <c r="AB276" s="32"/>
      <c r="AC276" s="121"/>
      <c r="AD276" s="125"/>
      <c r="AE276" s="125"/>
      <c r="AF276" s="10"/>
    </row>
    <row r="277" spans="1:32" s="7" customFormat="1" x14ac:dyDescent="0.25">
      <c r="A277" s="12"/>
      <c r="B277" s="26"/>
      <c r="C277" s="27"/>
      <c r="D277" s="6"/>
      <c r="E277" s="6"/>
      <c r="F277" s="6"/>
      <c r="G277" s="5"/>
      <c r="H277" s="5"/>
      <c r="I277" s="5"/>
      <c r="J277" s="5"/>
      <c r="K277" s="5"/>
      <c r="L277" s="5"/>
      <c r="M277" s="31" t="s">
        <v>942</v>
      </c>
      <c r="N277" s="137"/>
      <c r="O277" s="113"/>
      <c r="P277" s="109"/>
      <c r="Q277" s="155"/>
      <c r="R277" s="156"/>
      <c r="S277" s="19"/>
      <c r="T277" s="19"/>
      <c r="U277" s="19"/>
      <c r="V277" s="19"/>
      <c r="W277" s="124"/>
      <c r="X277" s="124"/>
      <c r="Y277" s="124"/>
      <c r="Z277" s="124"/>
      <c r="AA277" s="32"/>
      <c r="AB277" s="32"/>
      <c r="AC277" s="121"/>
      <c r="AD277" s="125"/>
      <c r="AE277" s="125"/>
      <c r="AF277" s="10"/>
    </row>
    <row r="278" spans="1:32" s="7" customFormat="1" x14ac:dyDescent="0.25">
      <c r="A278" s="12"/>
      <c r="B278" s="26"/>
      <c r="C278" s="27"/>
      <c r="D278" s="6"/>
      <c r="E278" s="6"/>
      <c r="F278" s="6"/>
      <c r="G278" s="5"/>
      <c r="H278" s="5"/>
      <c r="I278" s="5"/>
      <c r="J278" s="5"/>
      <c r="K278" s="5"/>
      <c r="L278" s="5"/>
      <c r="M278" s="31" t="s">
        <v>943</v>
      </c>
      <c r="N278" s="137"/>
      <c r="O278" s="113"/>
      <c r="P278" s="109"/>
      <c r="Q278" s="155"/>
      <c r="R278" s="156"/>
      <c r="S278" s="19"/>
      <c r="T278" s="19"/>
      <c r="U278" s="19"/>
      <c r="V278" s="19"/>
      <c r="W278" s="124"/>
      <c r="X278" s="124"/>
      <c r="Y278" s="124"/>
      <c r="Z278" s="124"/>
      <c r="AA278" s="32"/>
      <c r="AB278" s="32"/>
      <c r="AC278" s="121"/>
      <c r="AD278" s="125"/>
      <c r="AE278" s="125"/>
      <c r="AF278" s="10"/>
    </row>
    <row r="279" spans="1:32" s="7" customFormat="1" x14ac:dyDescent="0.25">
      <c r="A279" s="12"/>
      <c r="B279" s="26"/>
      <c r="C279" s="27"/>
      <c r="D279" s="6"/>
      <c r="E279" s="6"/>
      <c r="F279" s="6"/>
      <c r="G279" s="5"/>
      <c r="H279" s="5"/>
      <c r="I279" s="5"/>
      <c r="J279" s="5"/>
      <c r="K279" s="5"/>
      <c r="L279" s="5"/>
      <c r="M279" s="31" t="s">
        <v>626</v>
      </c>
      <c r="N279" s="137"/>
      <c r="O279" s="113"/>
      <c r="P279" s="109"/>
      <c r="Q279" s="155"/>
      <c r="R279" s="156"/>
      <c r="S279" s="19"/>
      <c r="T279" s="19"/>
      <c r="U279" s="19"/>
      <c r="V279" s="19"/>
      <c r="W279" s="124"/>
      <c r="X279" s="124"/>
      <c r="Y279" s="124"/>
      <c r="Z279" s="124"/>
      <c r="AA279" s="32"/>
      <c r="AB279" s="32"/>
      <c r="AC279" s="121"/>
      <c r="AD279" s="125"/>
      <c r="AE279" s="125"/>
      <c r="AF279" s="10"/>
    </row>
    <row r="280" spans="1:32" s="7" customFormat="1" x14ac:dyDescent="0.25">
      <c r="A280" s="12"/>
      <c r="B280" s="26"/>
      <c r="C280" s="27"/>
      <c r="D280" s="6"/>
      <c r="E280" s="6"/>
      <c r="F280" s="6"/>
      <c r="G280" s="5"/>
      <c r="H280" s="5"/>
      <c r="I280" s="5"/>
      <c r="J280" s="5"/>
      <c r="K280" s="5"/>
      <c r="L280" s="5"/>
      <c r="M280" s="31" t="s">
        <v>627</v>
      </c>
      <c r="N280" s="137"/>
      <c r="O280" s="113"/>
      <c r="P280" s="109"/>
      <c r="Q280" s="155"/>
      <c r="R280" s="156"/>
      <c r="S280" s="19"/>
      <c r="T280" s="19"/>
      <c r="U280" s="19"/>
      <c r="V280" s="19"/>
      <c r="W280" s="124"/>
      <c r="X280" s="124"/>
      <c r="Y280" s="124"/>
      <c r="Z280" s="124"/>
      <c r="AA280" s="32"/>
      <c r="AB280" s="32"/>
      <c r="AC280" s="121"/>
      <c r="AD280" s="125"/>
      <c r="AE280" s="125"/>
      <c r="AF280" s="10"/>
    </row>
    <row r="281" spans="1:32" s="7" customFormat="1" x14ac:dyDescent="0.25">
      <c r="A281" s="12"/>
      <c r="B281" s="26"/>
      <c r="C281" s="27"/>
      <c r="D281" s="6"/>
      <c r="E281" s="6"/>
      <c r="F281" s="6"/>
      <c r="G281" s="5"/>
      <c r="H281" s="5"/>
      <c r="I281" s="5"/>
      <c r="J281" s="5"/>
      <c r="K281" s="5"/>
      <c r="L281" s="5"/>
      <c r="M281" s="31" t="s">
        <v>763</v>
      </c>
      <c r="N281" s="137"/>
      <c r="O281" s="113"/>
      <c r="P281" s="109"/>
      <c r="Q281" s="155"/>
      <c r="R281" s="156"/>
      <c r="S281" s="19"/>
      <c r="T281" s="19"/>
      <c r="U281" s="19"/>
      <c r="V281" s="19"/>
      <c r="W281" s="124"/>
      <c r="X281" s="124"/>
      <c r="Y281" s="124"/>
      <c r="Z281" s="124"/>
      <c r="AA281" s="32"/>
      <c r="AB281" s="32"/>
      <c r="AC281" s="121"/>
      <c r="AD281" s="125"/>
      <c r="AE281" s="125"/>
      <c r="AF281" s="10"/>
    </row>
    <row r="282" spans="1:32" s="7" customFormat="1" x14ac:dyDescent="0.25">
      <c r="A282" s="12"/>
      <c r="B282" s="26"/>
      <c r="C282" s="27"/>
      <c r="D282" s="6"/>
      <c r="E282" s="6"/>
      <c r="F282" s="6"/>
      <c r="G282" s="5"/>
      <c r="H282" s="5"/>
      <c r="I282" s="5"/>
      <c r="J282" s="5"/>
      <c r="K282" s="5"/>
      <c r="L282" s="5"/>
      <c r="M282" s="31" t="s">
        <v>693</v>
      </c>
      <c r="N282" s="137"/>
      <c r="O282" s="113"/>
      <c r="P282" s="109"/>
      <c r="Q282" s="155"/>
      <c r="R282" s="156"/>
      <c r="S282" s="19"/>
      <c r="T282" s="19"/>
      <c r="U282" s="19"/>
      <c r="V282" s="19"/>
      <c r="W282" s="124"/>
      <c r="X282" s="124"/>
      <c r="Y282" s="124"/>
      <c r="Z282" s="124"/>
      <c r="AA282" s="32"/>
      <c r="AB282" s="32"/>
      <c r="AC282" s="121"/>
      <c r="AD282" s="125"/>
      <c r="AE282" s="125"/>
      <c r="AF282" s="10"/>
    </row>
    <row r="283" spans="1:32" s="7" customFormat="1" x14ac:dyDescent="0.25">
      <c r="A283" s="12"/>
      <c r="B283" s="26"/>
      <c r="C283" s="27"/>
      <c r="D283" s="6"/>
      <c r="E283" s="6"/>
      <c r="F283" s="6"/>
      <c r="G283" s="5"/>
      <c r="H283" s="5"/>
      <c r="I283" s="5"/>
      <c r="J283" s="5"/>
      <c r="K283" s="5"/>
      <c r="L283" s="5"/>
      <c r="M283" s="31" t="s">
        <v>944</v>
      </c>
      <c r="N283" s="137"/>
      <c r="O283" s="113"/>
      <c r="P283" s="109"/>
      <c r="Q283" s="155"/>
      <c r="R283" s="156"/>
      <c r="S283" s="19"/>
      <c r="T283" s="19"/>
      <c r="U283" s="19"/>
      <c r="V283" s="19"/>
      <c r="W283" s="124"/>
      <c r="X283" s="124"/>
      <c r="Y283" s="124"/>
      <c r="Z283" s="124"/>
      <c r="AA283" s="32"/>
      <c r="AB283" s="32"/>
      <c r="AC283" s="121"/>
      <c r="AD283" s="125"/>
      <c r="AE283" s="125"/>
      <c r="AF283" s="10"/>
    </row>
    <row r="284" spans="1:32" s="7" customFormat="1" x14ac:dyDescent="0.25">
      <c r="A284" s="12"/>
      <c r="B284" s="26"/>
      <c r="C284" s="27"/>
      <c r="D284" s="6"/>
      <c r="E284" s="6"/>
      <c r="F284" s="6"/>
      <c r="G284" s="5"/>
      <c r="H284" s="5"/>
      <c r="I284" s="5"/>
      <c r="J284" s="5"/>
      <c r="K284" s="5"/>
      <c r="L284" s="5"/>
      <c r="M284" s="31" t="s">
        <v>945</v>
      </c>
      <c r="N284" s="137"/>
      <c r="O284" s="113"/>
      <c r="P284" s="109"/>
      <c r="Q284" s="155"/>
      <c r="R284" s="156"/>
      <c r="S284" s="19"/>
      <c r="T284" s="19"/>
      <c r="U284" s="19"/>
      <c r="V284" s="19"/>
      <c r="W284" s="124"/>
      <c r="X284" s="124"/>
      <c r="Y284" s="124"/>
      <c r="Z284" s="124"/>
      <c r="AA284" s="32"/>
      <c r="AB284" s="32"/>
      <c r="AC284" s="121"/>
      <c r="AD284" s="125"/>
      <c r="AE284" s="125"/>
      <c r="AF284" s="10"/>
    </row>
    <row r="285" spans="1:32" s="7" customFormat="1" x14ac:dyDescent="0.25">
      <c r="A285" s="12"/>
      <c r="B285" s="26"/>
      <c r="C285" s="27"/>
      <c r="D285" s="6"/>
      <c r="E285" s="6"/>
      <c r="F285" s="6"/>
      <c r="G285" s="5"/>
      <c r="H285" s="5"/>
      <c r="I285" s="5"/>
      <c r="J285" s="5"/>
      <c r="K285" s="5"/>
      <c r="L285" s="5"/>
      <c r="M285" s="31" t="s">
        <v>946</v>
      </c>
      <c r="N285" s="137"/>
      <c r="O285" s="113"/>
      <c r="P285" s="109"/>
      <c r="Q285" s="155"/>
      <c r="R285" s="156"/>
      <c r="S285" s="19"/>
      <c r="T285" s="19"/>
      <c r="U285" s="19"/>
      <c r="V285" s="19"/>
      <c r="W285" s="124"/>
      <c r="X285" s="124"/>
      <c r="Y285" s="124"/>
      <c r="Z285" s="124"/>
      <c r="AA285" s="32"/>
      <c r="AB285" s="32"/>
      <c r="AC285" s="121"/>
      <c r="AD285" s="125"/>
      <c r="AE285" s="125"/>
      <c r="AF285" s="10"/>
    </row>
    <row r="286" spans="1:32" s="7" customFormat="1" x14ac:dyDescent="0.25">
      <c r="A286" s="12"/>
      <c r="B286" s="26"/>
      <c r="C286" s="27"/>
      <c r="D286" s="6"/>
      <c r="E286" s="6"/>
      <c r="F286" s="6"/>
      <c r="G286" s="5"/>
      <c r="H286" s="5"/>
      <c r="I286" s="5"/>
      <c r="J286" s="5"/>
      <c r="K286" s="5"/>
      <c r="L286" s="5"/>
      <c r="M286" s="31" t="s">
        <v>947</v>
      </c>
      <c r="N286" s="137"/>
      <c r="O286" s="113"/>
      <c r="P286" s="109"/>
      <c r="Q286" s="155"/>
      <c r="R286" s="156"/>
      <c r="S286" s="19"/>
      <c r="T286" s="19"/>
      <c r="U286" s="19"/>
      <c r="V286" s="19"/>
      <c r="W286" s="124"/>
      <c r="X286" s="124"/>
      <c r="Y286" s="124"/>
      <c r="Z286" s="124"/>
      <c r="AA286" s="32"/>
      <c r="AB286" s="32"/>
      <c r="AC286" s="121"/>
      <c r="AD286" s="125"/>
      <c r="AE286" s="125"/>
      <c r="AF286" s="10"/>
    </row>
    <row r="287" spans="1:32" s="7" customFormat="1" x14ac:dyDescent="0.25">
      <c r="A287" s="12"/>
      <c r="B287" s="26"/>
      <c r="C287" s="27"/>
      <c r="D287" s="6"/>
      <c r="E287" s="6"/>
      <c r="F287" s="6"/>
      <c r="G287" s="5"/>
      <c r="H287" s="5"/>
      <c r="I287" s="5"/>
      <c r="J287" s="5"/>
      <c r="K287" s="5"/>
      <c r="L287" s="5"/>
      <c r="M287" s="31" t="s">
        <v>948</v>
      </c>
      <c r="N287" s="137"/>
      <c r="O287" s="113"/>
      <c r="P287" s="109"/>
      <c r="Q287" s="155"/>
      <c r="R287" s="156"/>
      <c r="S287" s="19"/>
      <c r="T287" s="19"/>
      <c r="U287" s="19"/>
      <c r="V287" s="19"/>
      <c r="W287" s="124"/>
      <c r="X287" s="124"/>
      <c r="Y287" s="124"/>
      <c r="Z287" s="124"/>
      <c r="AA287" s="32"/>
      <c r="AB287" s="32"/>
      <c r="AC287" s="121"/>
      <c r="AD287" s="125"/>
      <c r="AE287" s="125"/>
      <c r="AF287" s="10"/>
    </row>
    <row r="288" spans="1:32" s="7" customFormat="1" x14ac:dyDescent="0.25">
      <c r="A288" s="12"/>
      <c r="B288" s="26"/>
      <c r="C288" s="27"/>
      <c r="D288" s="6"/>
      <c r="E288" s="6"/>
      <c r="F288" s="6"/>
      <c r="G288" s="5"/>
      <c r="H288" s="5"/>
      <c r="I288" s="5"/>
      <c r="J288" s="5"/>
      <c r="K288" s="5"/>
      <c r="L288" s="5"/>
      <c r="M288" s="31" t="s">
        <v>954</v>
      </c>
      <c r="N288" s="137"/>
      <c r="O288" s="113"/>
      <c r="P288" s="109"/>
      <c r="Q288" s="155"/>
      <c r="R288" s="156"/>
      <c r="S288" s="19"/>
      <c r="T288" s="19"/>
      <c r="U288" s="19"/>
      <c r="V288" s="19"/>
      <c r="W288" s="124"/>
      <c r="X288" s="124"/>
      <c r="Y288" s="124"/>
      <c r="Z288" s="124"/>
      <c r="AA288" s="32"/>
      <c r="AB288" s="32"/>
      <c r="AC288" s="121"/>
      <c r="AD288" s="125"/>
      <c r="AE288" s="125"/>
      <c r="AF288" s="10"/>
    </row>
    <row r="289" spans="1:32" s="7" customFormat="1" x14ac:dyDescent="0.25">
      <c r="A289" s="12"/>
      <c r="B289" s="26"/>
      <c r="C289" s="27"/>
      <c r="D289" s="6"/>
      <c r="E289" s="6"/>
      <c r="F289" s="6"/>
      <c r="G289" s="5"/>
      <c r="H289" s="5"/>
      <c r="I289" s="5"/>
      <c r="J289" s="5"/>
      <c r="K289" s="5"/>
      <c r="L289" s="5"/>
      <c r="M289" s="31" t="s">
        <v>949</v>
      </c>
      <c r="N289" s="137"/>
      <c r="O289" s="113"/>
      <c r="P289" s="109"/>
      <c r="Q289" s="155"/>
      <c r="R289" s="156"/>
      <c r="S289" s="19"/>
      <c r="T289" s="19"/>
      <c r="U289" s="19"/>
      <c r="V289" s="19"/>
      <c r="W289" s="124"/>
      <c r="X289" s="124"/>
      <c r="Y289" s="124"/>
      <c r="Z289" s="124"/>
      <c r="AA289" s="32"/>
      <c r="AB289" s="32"/>
      <c r="AC289" s="121"/>
      <c r="AD289" s="125"/>
      <c r="AE289" s="125"/>
      <c r="AF289" s="10"/>
    </row>
    <row r="290" spans="1:32" s="7" customFormat="1" x14ac:dyDescent="0.25">
      <c r="A290" s="12"/>
      <c r="B290" s="26"/>
      <c r="C290" s="27"/>
      <c r="D290" s="6"/>
      <c r="E290" s="6"/>
      <c r="F290" s="6"/>
      <c r="G290" s="5"/>
      <c r="H290" s="5"/>
      <c r="I290" s="5"/>
      <c r="J290" s="5"/>
      <c r="K290" s="5"/>
      <c r="L290" s="5"/>
      <c r="M290" s="31" t="s">
        <v>950</v>
      </c>
      <c r="N290" s="137"/>
      <c r="O290" s="113"/>
      <c r="P290" s="109"/>
      <c r="Q290" s="155"/>
      <c r="R290" s="156"/>
      <c r="S290" s="19"/>
      <c r="T290" s="19"/>
      <c r="U290" s="19"/>
      <c r="V290" s="19"/>
      <c r="W290" s="124"/>
      <c r="X290" s="124"/>
      <c r="Y290" s="124"/>
      <c r="Z290" s="124"/>
      <c r="AA290" s="32"/>
      <c r="AB290" s="32"/>
      <c r="AC290" s="121"/>
      <c r="AD290" s="125"/>
      <c r="AE290" s="125"/>
      <c r="AF290" s="10"/>
    </row>
    <row r="291" spans="1:32" s="7" customFormat="1" x14ac:dyDescent="0.25">
      <c r="A291" s="12"/>
      <c r="B291" s="26"/>
      <c r="C291" s="27"/>
      <c r="D291" s="6"/>
      <c r="E291" s="6"/>
      <c r="F291" s="6"/>
      <c r="G291" s="5"/>
      <c r="H291" s="5"/>
      <c r="I291" s="5"/>
      <c r="J291" s="5"/>
      <c r="K291" s="5"/>
      <c r="L291" s="5"/>
      <c r="M291" s="31" t="s">
        <v>951</v>
      </c>
      <c r="N291" s="137"/>
      <c r="O291" s="113"/>
      <c r="P291" s="109"/>
      <c r="Q291" s="155"/>
      <c r="R291" s="156"/>
      <c r="S291" s="19"/>
      <c r="T291" s="19"/>
      <c r="U291" s="19"/>
      <c r="V291" s="19"/>
      <c r="W291" s="124"/>
      <c r="X291" s="124"/>
      <c r="Y291" s="124"/>
      <c r="Z291" s="124"/>
      <c r="AA291" s="32"/>
      <c r="AB291" s="32"/>
      <c r="AC291" s="121"/>
      <c r="AD291" s="125"/>
      <c r="AE291" s="125"/>
      <c r="AF291" s="10"/>
    </row>
    <row r="292" spans="1:32" s="7" customFormat="1" x14ac:dyDescent="0.25">
      <c r="A292" s="12"/>
      <c r="B292" s="26"/>
      <c r="C292" s="27"/>
      <c r="D292" s="6"/>
      <c r="E292" s="6"/>
      <c r="F292" s="6"/>
      <c r="G292" s="5"/>
      <c r="H292" s="5"/>
      <c r="I292" s="5"/>
      <c r="J292" s="5"/>
      <c r="K292" s="5"/>
      <c r="L292" s="5"/>
      <c r="M292" s="31" t="s">
        <v>952</v>
      </c>
      <c r="N292" s="137"/>
      <c r="O292" s="113"/>
      <c r="P292" s="109"/>
      <c r="Q292" s="155"/>
      <c r="R292" s="156"/>
      <c r="S292" s="19"/>
      <c r="T292" s="19"/>
      <c r="U292" s="19"/>
      <c r="V292" s="19"/>
      <c r="W292" s="124"/>
      <c r="X292" s="124"/>
      <c r="Y292" s="124"/>
      <c r="Z292" s="124"/>
      <c r="AA292" s="32"/>
      <c r="AB292" s="32"/>
      <c r="AC292" s="121"/>
      <c r="AD292" s="125"/>
      <c r="AE292" s="125"/>
      <c r="AF292" s="10"/>
    </row>
    <row r="293" spans="1:32" s="7" customFormat="1" x14ac:dyDescent="0.25">
      <c r="A293" s="12"/>
      <c r="B293" s="26"/>
      <c r="C293" s="27"/>
      <c r="D293" s="6"/>
      <c r="E293" s="6"/>
      <c r="F293" s="6"/>
      <c r="G293" s="5"/>
      <c r="H293" s="5"/>
      <c r="I293" s="5"/>
      <c r="J293" s="5"/>
      <c r="K293" s="5"/>
      <c r="L293" s="5"/>
      <c r="M293" s="31" t="s">
        <v>46</v>
      </c>
      <c r="N293" s="137"/>
      <c r="O293" s="113"/>
      <c r="P293" s="109"/>
      <c r="Q293" s="155"/>
      <c r="R293" s="156"/>
      <c r="S293" s="19"/>
      <c r="T293" s="19"/>
      <c r="U293" s="19"/>
      <c r="V293" s="19"/>
      <c r="W293" s="124"/>
      <c r="X293" s="124"/>
      <c r="Y293" s="124"/>
      <c r="Z293" s="124"/>
      <c r="AA293" s="32"/>
      <c r="AB293" s="32"/>
      <c r="AC293" s="121"/>
      <c r="AD293" s="125"/>
      <c r="AE293" s="125"/>
      <c r="AF293" s="10"/>
    </row>
    <row r="294" spans="1:32" s="7" customFormat="1" x14ac:dyDescent="0.25">
      <c r="A294" s="12"/>
      <c r="B294" s="26"/>
      <c r="C294" s="27"/>
      <c r="D294" s="6"/>
      <c r="E294" s="6"/>
      <c r="F294" s="6"/>
      <c r="G294" s="5"/>
      <c r="H294" s="5"/>
      <c r="I294" s="5"/>
      <c r="J294" s="5"/>
      <c r="K294" s="5"/>
      <c r="L294" s="5"/>
      <c r="M294" s="31" t="s">
        <v>628</v>
      </c>
      <c r="N294" s="137"/>
      <c r="O294" s="113"/>
      <c r="P294" s="109"/>
      <c r="Q294" s="155"/>
      <c r="R294" s="156"/>
      <c r="S294" s="19"/>
      <c r="T294" s="19"/>
      <c r="U294" s="19"/>
      <c r="V294" s="19"/>
      <c r="W294" s="124"/>
      <c r="X294" s="124"/>
      <c r="Y294" s="124"/>
      <c r="Z294" s="124"/>
      <c r="AA294" s="32"/>
      <c r="AB294" s="32"/>
      <c r="AC294" s="121"/>
      <c r="AD294" s="125"/>
      <c r="AE294" s="125"/>
      <c r="AF294" s="10"/>
    </row>
    <row r="295" spans="1:32" s="7" customFormat="1" x14ac:dyDescent="0.25">
      <c r="A295" s="12"/>
      <c r="B295" s="26"/>
      <c r="C295" s="27"/>
      <c r="D295" s="6"/>
      <c r="E295" s="6"/>
      <c r="F295" s="6"/>
      <c r="G295" s="5"/>
      <c r="H295" s="5"/>
      <c r="I295" s="5"/>
      <c r="J295" s="5"/>
      <c r="K295" s="5"/>
      <c r="L295" s="5"/>
      <c r="M295" s="31" t="s">
        <v>695</v>
      </c>
      <c r="N295" s="137"/>
      <c r="O295" s="113"/>
      <c r="P295" s="109"/>
      <c r="Q295" s="155"/>
      <c r="R295" s="156"/>
      <c r="S295" s="19"/>
      <c r="T295" s="19"/>
      <c r="U295" s="19"/>
      <c r="V295" s="19"/>
      <c r="W295" s="124"/>
      <c r="X295" s="124"/>
      <c r="Y295" s="124"/>
      <c r="Z295" s="124"/>
      <c r="AA295" s="32"/>
      <c r="AB295" s="120"/>
      <c r="AC295" s="121"/>
      <c r="AD295" s="125"/>
      <c r="AE295" s="125"/>
      <c r="AF295" s="10"/>
    </row>
    <row r="296" spans="1:32" s="7" customFormat="1" x14ac:dyDescent="0.25">
      <c r="A296" s="12"/>
      <c r="B296" s="26"/>
      <c r="C296" s="27"/>
      <c r="D296" s="6"/>
      <c r="E296" s="6"/>
      <c r="F296" s="6"/>
      <c r="G296" s="5"/>
      <c r="H296" s="5"/>
      <c r="I296" s="5"/>
      <c r="J296" s="5"/>
      <c r="K296" s="5"/>
      <c r="L296" s="5"/>
      <c r="M296" s="31" t="s">
        <v>694</v>
      </c>
      <c r="N296" s="137"/>
      <c r="O296" s="113"/>
      <c r="P296" s="109"/>
      <c r="Q296" s="155"/>
      <c r="R296" s="156"/>
      <c r="S296" s="19"/>
      <c r="T296" s="19"/>
      <c r="U296" s="19"/>
      <c r="V296" s="19"/>
      <c r="W296" s="124"/>
      <c r="X296" s="124"/>
      <c r="Y296" s="124"/>
      <c r="Z296" s="124"/>
      <c r="AA296" s="32"/>
      <c r="AB296" s="120"/>
      <c r="AC296" s="121"/>
      <c r="AD296" s="125"/>
      <c r="AE296" s="125"/>
      <c r="AF296" s="10"/>
    </row>
    <row r="297" spans="1:32" s="7" customFormat="1" x14ac:dyDescent="0.25">
      <c r="A297" s="12"/>
      <c r="B297" s="26"/>
      <c r="C297" s="27"/>
      <c r="D297" s="6"/>
      <c r="E297" s="6"/>
      <c r="F297" s="6"/>
      <c r="G297" s="5"/>
      <c r="H297" s="5"/>
      <c r="I297" s="5"/>
      <c r="J297" s="5"/>
      <c r="K297" s="5"/>
      <c r="L297" s="5"/>
      <c r="M297" s="31" t="s">
        <v>696</v>
      </c>
      <c r="N297" s="137"/>
      <c r="O297" s="113"/>
      <c r="P297" s="109"/>
      <c r="Q297" s="133"/>
      <c r="R297" s="156"/>
      <c r="S297" s="19"/>
      <c r="T297" s="19"/>
      <c r="U297" s="19"/>
      <c r="V297" s="19"/>
      <c r="W297" s="124"/>
      <c r="X297" s="124"/>
      <c r="Y297" s="126"/>
      <c r="Z297" s="126"/>
      <c r="AA297" s="126"/>
      <c r="AB297" s="120"/>
      <c r="AC297" s="120"/>
      <c r="AD297" s="123"/>
      <c r="AE297" s="123"/>
      <c r="AF297" s="10"/>
    </row>
    <row r="298" spans="1:32" s="7" customFormat="1" x14ac:dyDescent="0.25">
      <c r="A298" s="12"/>
      <c r="B298" s="26"/>
      <c r="C298" s="27"/>
      <c r="D298" s="6"/>
      <c r="E298" s="6"/>
      <c r="F298" s="6"/>
      <c r="G298" s="5"/>
      <c r="H298" s="5"/>
      <c r="I298" s="5"/>
      <c r="J298" s="5"/>
      <c r="K298" s="5"/>
      <c r="L298" s="5"/>
      <c r="M298" s="31" t="s">
        <v>697</v>
      </c>
      <c r="N298" s="137"/>
      <c r="O298" s="113"/>
      <c r="P298" s="109"/>
      <c r="Q298" s="133"/>
      <c r="R298" s="156"/>
      <c r="S298" s="19"/>
      <c r="T298" s="19"/>
      <c r="U298" s="19"/>
      <c r="V298" s="19"/>
      <c r="W298" s="124"/>
      <c r="X298" s="124"/>
      <c r="Y298" s="8"/>
      <c r="Z298" s="8"/>
      <c r="AA298" s="8"/>
      <c r="AB298" s="8"/>
      <c r="AC298" s="8"/>
      <c r="AD298" s="10"/>
      <c r="AE298" s="10"/>
      <c r="AF298" s="10"/>
    </row>
    <row r="299" spans="1:32" s="7" customFormat="1" x14ac:dyDescent="0.25">
      <c r="A299" s="12"/>
      <c r="B299" s="26"/>
      <c r="C299" s="27"/>
      <c r="D299" s="6"/>
      <c r="E299" s="6"/>
      <c r="F299" s="6"/>
      <c r="G299" s="5"/>
      <c r="H299" s="5"/>
      <c r="I299" s="5"/>
      <c r="J299" s="5"/>
      <c r="K299" s="5"/>
      <c r="L299" s="5"/>
      <c r="M299" s="31" t="s">
        <v>102</v>
      </c>
      <c r="N299" s="137"/>
      <c r="O299" s="113"/>
      <c r="P299" s="109"/>
      <c r="Q299" s="133"/>
      <c r="R299" s="156"/>
      <c r="S299" s="19"/>
      <c r="T299" s="19"/>
      <c r="U299" s="19"/>
      <c r="V299" s="19"/>
      <c r="W299" s="124"/>
      <c r="X299" s="124"/>
      <c r="Y299" s="8"/>
      <c r="Z299" s="8"/>
      <c r="AA299" s="8"/>
      <c r="AB299" s="8"/>
      <c r="AC299" s="8"/>
      <c r="AD299" s="10"/>
      <c r="AE299" s="10"/>
      <c r="AF299" s="10"/>
    </row>
    <row r="300" spans="1:32" s="7" customFormat="1" x14ac:dyDescent="0.25">
      <c r="A300" s="12"/>
      <c r="B300" s="26"/>
      <c r="C300" s="27"/>
      <c r="D300" s="6"/>
      <c r="E300" s="6"/>
      <c r="F300" s="6"/>
      <c r="G300" s="5"/>
      <c r="H300" s="5"/>
      <c r="I300" s="5"/>
      <c r="J300" s="5"/>
      <c r="K300" s="5"/>
      <c r="L300" s="5"/>
      <c r="M300" s="158" t="s">
        <v>775</v>
      </c>
      <c r="N300" s="159"/>
      <c r="O300" s="113"/>
      <c r="P300" s="109"/>
      <c r="Q300" s="133"/>
      <c r="R300" s="156"/>
      <c r="S300" s="19"/>
      <c r="T300" s="19"/>
      <c r="U300" s="19"/>
      <c r="V300" s="19"/>
      <c r="W300" s="124"/>
      <c r="X300" s="124"/>
      <c r="Y300" s="8"/>
      <c r="Z300" s="8"/>
      <c r="AA300" s="8"/>
      <c r="AB300" s="8"/>
      <c r="AC300" s="8"/>
      <c r="AD300" s="10"/>
      <c r="AE300" s="10"/>
      <c r="AF300" s="10"/>
    </row>
    <row r="301" spans="1:32" s="7" customFormat="1" x14ac:dyDescent="0.25">
      <c r="A301" s="12"/>
      <c r="B301" s="26"/>
      <c r="C301" s="27"/>
      <c r="D301" s="6"/>
      <c r="E301" s="6"/>
      <c r="F301" s="6"/>
      <c r="G301" s="5"/>
      <c r="H301" s="5"/>
      <c r="I301" s="5"/>
      <c r="J301" s="5"/>
      <c r="K301" s="5"/>
      <c r="L301" s="5"/>
      <c r="M301" s="31" t="s">
        <v>776</v>
      </c>
      <c r="N301" s="137"/>
      <c r="O301" s="31"/>
      <c r="P301" s="109"/>
      <c r="Q301" s="133"/>
      <c r="R301" s="156"/>
      <c r="S301" s="19"/>
      <c r="T301" s="19"/>
      <c r="U301" s="19"/>
      <c r="V301" s="19"/>
      <c r="W301" s="124"/>
      <c r="X301" s="124"/>
      <c r="Y301" s="8"/>
      <c r="Z301" s="8"/>
      <c r="AA301" s="8"/>
      <c r="AB301" s="8"/>
      <c r="AC301" s="8"/>
      <c r="AD301" s="10"/>
      <c r="AE301" s="10"/>
      <c r="AF301" s="10"/>
    </row>
    <row r="302" spans="1:32" s="7" customFormat="1" x14ac:dyDescent="0.25">
      <c r="A302" s="12"/>
      <c r="B302" s="26"/>
      <c r="C302" s="27"/>
      <c r="D302" s="6"/>
      <c r="E302" s="6"/>
      <c r="F302" s="6"/>
      <c r="G302" s="5"/>
      <c r="H302" s="5"/>
      <c r="I302" s="5"/>
      <c r="J302" s="5"/>
      <c r="K302" s="5"/>
      <c r="L302" s="5"/>
      <c r="M302" s="31" t="s">
        <v>822</v>
      </c>
      <c r="N302" s="137"/>
      <c r="O302" s="31"/>
      <c r="P302" s="109"/>
      <c r="Q302" s="133"/>
      <c r="R302" s="156"/>
      <c r="S302" s="19"/>
      <c r="T302" s="19"/>
      <c r="U302" s="19"/>
      <c r="V302" s="19"/>
      <c r="W302" s="124"/>
      <c r="X302" s="124"/>
      <c r="Y302" s="8"/>
      <c r="Z302" s="8"/>
      <c r="AA302" s="8"/>
      <c r="AB302" s="8"/>
      <c r="AC302" s="8"/>
      <c r="AD302" s="10"/>
      <c r="AE302" s="10"/>
      <c r="AF302" s="10"/>
    </row>
    <row r="303" spans="1:32" s="7" customFormat="1" x14ac:dyDescent="0.25">
      <c r="A303" s="12"/>
      <c r="B303" s="26"/>
      <c r="C303" s="27"/>
      <c r="D303" s="6"/>
      <c r="E303" s="6"/>
      <c r="F303" s="6"/>
      <c r="G303" s="5"/>
      <c r="H303" s="5"/>
      <c r="I303" s="5"/>
      <c r="J303" s="5"/>
      <c r="K303" s="5"/>
      <c r="L303" s="5"/>
      <c r="M303" s="31" t="s">
        <v>958</v>
      </c>
      <c r="N303" s="211"/>
      <c r="O303" s="31"/>
      <c r="P303" s="109"/>
      <c r="Q303" s="133"/>
      <c r="R303" s="156"/>
      <c r="S303" s="19"/>
      <c r="T303" s="19"/>
      <c r="U303" s="19"/>
      <c r="V303" s="19"/>
      <c r="W303" s="124"/>
      <c r="X303" s="124"/>
      <c r="Y303" s="8"/>
      <c r="Z303" s="8"/>
      <c r="AA303" s="8"/>
      <c r="AB303" s="8"/>
      <c r="AC303" s="8"/>
      <c r="AD303" s="10"/>
      <c r="AE303" s="10"/>
      <c r="AF303" s="10"/>
    </row>
    <row r="304" spans="1:32" s="7" customFormat="1" x14ac:dyDescent="0.25">
      <c r="A304" s="12"/>
      <c r="B304" s="26"/>
      <c r="C304" s="27"/>
      <c r="D304" s="6"/>
      <c r="E304" s="6"/>
      <c r="F304" s="6"/>
      <c r="G304" s="5"/>
      <c r="H304" s="5"/>
      <c r="I304" s="5"/>
      <c r="J304" s="5"/>
      <c r="K304" s="5"/>
      <c r="L304" s="5"/>
      <c r="M304" s="31"/>
      <c r="N304" s="211"/>
      <c r="O304" s="31"/>
      <c r="P304" s="109"/>
      <c r="Q304" s="133"/>
      <c r="R304" s="156"/>
      <c r="S304" s="19"/>
      <c r="T304" s="19"/>
      <c r="U304" s="19"/>
      <c r="V304" s="19"/>
      <c r="W304" s="124"/>
      <c r="X304" s="124"/>
      <c r="Y304" s="8"/>
      <c r="Z304" s="8"/>
      <c r="AA304" s="8"/>
      <c r="AB304" s="8"/>
      <c r="AC304" s="8"/>
      <c r="AD304" s="10"/>
      <c r="AE304" s="10"/>
      <c r="AF304" s="10"/>
    </row>
    <row r="305" spans="1:32" s="7" customFormat="1" x14ac:dyDescent="0.25">
      <c r="A305" s="12"/>
      <c r="B305" s="26"/>
      <c r="C305" s="27"/>
      <c r="D305" s="6"/>
      <c r="E305" s="6"/>
      <c r="F305" s="6"/>
      <c r="G305" s="5"/>
      <c r="H305" s="5"/>
      <c r="I305" s="5"/>
      <c r="J305" s="5"/>
      <c r="K305" s="5"/>
      <c r="L305" s="5"/>
      <c r="M305" s="31"/>
      <c r="N305" s="73"/>
      <c r="O305" s="113"/>
      <c r="P305" s="5"/>
      <c r="Q305" s="133"/>
      <c r="R305" s="124"/>
      <c r="S305" s="19"/>
      <c r="T305" s="19"/>
      <c r="U305" s="19"/>
      <c r="V305" s="19"/>
      <c r="W305" s="124"/>
      <c r="X305" s="124"/>
      <c r="Y305" s="8"/>
      <c r="Z305" s="8"/>
      <c r="AA305" s="8"/>
      <c r="AB305" s="8"/>
      <c r="AC305" s="8"/>
      <c r="AD305" s="10"/>
      <c r="AE305" s="10"/>
      <c r="AF305" s="10"/>
    </row>
    <row r="306" spans="1:32" x14ac:dyDescent="0.25">
      <c r="A306" s="12"/>
      <c r="B306" s="26"/>
      <c r="C306" s="27"/>
      <c r="D306" s="6"/>
      <c r="E306" s="6"/>
      <c r="F306" s="6"/>
      <c r="G306" s="5"/>
      <c r="H306" s="5"/>
      <c r="I306" s="5"/>
      <c r="J306" s="5"/>
      <c r="K306" s="5"/>
      <c r="L306" s="5"/>
      <c r="M306" s="14"/>
      <c r="N306" s="73"/>
      <c r="O306" s="74"/>
      <c r="P306" s="145"/>
      <c r="Q306" s="133"/>
      <c r="R306" s="124"/>
      <c r="W306" s="124"/>
      <c r="X306" s="124"/>
    </row>
    <row r="307" spans="1:32" x14ac:dyDescent="0.25">
      <c r="A307" s="12"/>
      <c r="B307" s="7"/>
      <c r="C307" s="75" t="s">
        <v>349</v>
      </c>
      <c r="D307" s="8"/>
      <c r="E307" s="8"/>
      <c r="F307" s="8"/>
      <c r="G307" s="10">
        <f>SUM(G265:G306)</f>
        <v>0</v>
      </c>
      <c r="H307" s="10">
        <f>SUM(H265:H306)</f>
        <v>0</v>
      </c>
      <c r="I307" s="10">
        <f>SUM(I265:I306)</f>
        <v>0</v>
      </c>
      <c r="J307" s="10">
        <f>SUM(J265:J306)</f>
        <v>0</v>
      </c>
      <c r="K307" s="10">
        <f>SUM(K265:K306)</f>
        <v>0</v>
      </c>
      <c r="L307" s="10"/>
      <c r="M307" s="10"/>
      <c r="N307" s="8"/>
      <c r="O307" s="75"/>
      <c r="P307" s="8"/>
    </row>
    <row r="308" spans="1:32" x14ac:dyDescent="0.25">
      <c r="A308" s="12"/>
      <c r="B308" s="7"/>
      <c r="C308" s="7"/>
      <c r="D308" s="8"/>
      <c r="E308" s="8"/>
      <c r="F308" s="8"/>
      <c r="G308" s="8"/>
      <c r="H308" s="7"/>
      <c r="I308" s="7"/>
      <c r="J308" s="7"/>
      <c r="K308" s="7"/>
      <c r="L308" s="8"/>
      <c r="M308" s="28"/>
      <c r="N308" s="8"/>
      <c r="O308" s="8"/>
      <c r="P308" s="8"/>
    </row>
    <row r="309" spans="1:32" x14ac:dyDescent="0.25">
      <c r="A309" s="12"/>
      <c r="B309" s="7"/>
      <c r="C309" s="7"/>
      <c r="D309" s="7"/>
      <c r="E309" s="8" t="s">
        <v>957</v>
      </c>
      <c r="F309" s="273" t="s">
        <v>468</v>
      </c>
      <c r="G309" s="273">
        <v>184</v>
      </c>
      <c r="H309" s="273">
        <v>252</v>
      </c>
      <c r="I309" s="273" t="s">
        <v>955</v>
      </c>
      <c r="J309" s="273">
        <v>324</v>
      </c>
      <c r="K309" s="273">
        <v>361</v>
      </c>
      <c r="L309" s="8"/>
      <c r="M309" s="75"/>
      <c r="N309" s="8"/>
      <c r="O309" s="8"/>
      <c r="P309" s="8"/>
    </row>
    <row r="310" spans="1:32" x14ac:dyDescent="0.25">
      <c r="A310" s="12"/>
      <c r="B310" s="7"/>
      <c r="C310" s="7"/>
      <c r="D310" s="7"/>
      <c r="E310" s="8"/>
      <c r="F310" s="10" t="s">
        <v>697</v>
      </c>
      <c r="G310" s="150">
        <v>72</v>
      </c>
      <c r="H310" s="150">
        <v>97</v>
      </c>
      <c r="I310" s="150">
        <v>105</v>
      </c>
      <c r="J310" s="150" t="s">
        <v>722</v>
      </c>
      <c r="K310" s="150">
        <v>148</v>
      </c>
      <c r="L310" s="8"/>
      <c r="M310" s="75"/>
      <c r="N310" s="8"/>
      <c r="O310" s="8"/>
      <c r="P310" s="8"/>
    </row>
    <row r="311" spans="1:32" x14ac:dyDescent="0.25">
      <c r="A311" s="12"/>
      <c r="B311" s="7"/>
      <c r="C311" s="7"/>
      <c r="D311" s="7"/>
      <c r="E311" s="8"/>
      <c r="F311" s="10" t="s">
        <v>102</v>
      </c>
      <c r="G311" s="150">
        <v>14</v>
      </c>
      <c r="H311" s="150">
        <v>16</v>
      </c>
      <c r="I311" s="150">
        <v>16</v>
      </c>
      <c r="J311" s="150">
        <v>16</v>
      </c>
      <c r="K311" s="150">
        <v>16</v>
      </c>
      <c r="L311" s="8"/>
      <c r="M311" s="75"/>
      <c r="N311" s="8"/>
      <c r="O311" s="8"/>
      <c r="P311" s="8"/>
    </row>
    <row r="312" spans="1:32" x14ac:dyDescent="0.25">
      <c r="A312" s="12"/>
      <c r="B312" s="7"/>
      <c r="C312" s="7"/>
      <c r="D312" s="7"/>
      <c r="E312" s="8"/>
      <c r="F312" s="10" t="s">
        <v>775</v>
      </c>
      <c r="G312" s="150">
        <v>12</v>
      </c>
      <c r="H312" s="150">
        <v>21</v>
      </c>
      <c r="I312" s="150">
        <v>21</v>
      </c>
      <c r="J312" s="150">
        <v>21</v>
      </c>
      <c r="K312" s="150">
        <v>21</v>
      </c>
      <c r="L312" s="8"/>
      <c r="M312" s="8"/>
      <c r="N312" s="8"/>
      <c r="O312" s="8"/>
      <c r="P312" s="8"/>
    </row>
    <row r="313" spans="1:32" x14ac:dyDescent="0.25">
      <c r="B313" s="7"/>
      <c r="D313" s="7"/>
      <c r="F313" s="10" t="s">
        <v>776</v>
      </c>
      <c r="G313" s="150">
        <v>12</v>
      </c>
      <c r="H313" s="150">
        <v>21</v>
      </c>
      <c r="I313" s="150">
        <v>21</v>
      </c>
      <c r="J313" s="150">
        <v>21</v>
      </c>
      <c r="K313" s="150">
        <v>21</v>
      </c>
      <c r="L313" s="8"/>
      <c r="M313" s="8"/>
      <c r="N313" s="8"/>
      <c r="O313" s="8"/>
      <c r="P313" s="8"/>
    </row>
    <row r="314" spans="1:32" x14ac:dyDescent="0.25">
      <c r="B314" s="7"/>
      <c r="D314" s="7"/>
      <c r="F314" s="10" t="s">
        <v>822</v>
      </c>
      <c r="G314" s="150">
        <v>12</v>
      </c>
      <c r="H314" s="150">
        <v>0</v>
      </c>
      <c r="I314" s="150">
        <v>0</v>
      </c>
      <c r="J314" s="150" t="s">
        <v>722</v>
      </c>
      <c r="K314" s="150">
        <v>13</v>
      </c>
      <c r="L314" s="8"/>
      <c r="M314" s="8"/>
      <c r="N314" s="8"/>
      <c r="O314" s="8"/>
      <c r="P314" s="8"/>
    </row>
  </sheetData>
  <autoFilter ref="B7:AE297" xr:uid="{8F4BCEBC-0BE6-4AB6-89CB-A38BE8FAAEB4}"/>
  <sortState xmlns:xlrd2="http://schemas.microsoft.com/office/spreadsheetml/2017/richdata2" ref="R78:R94">
    <sortCondition ref="R78:R94"/>
  </sortState>
  <phoneticPr fontId="55" type="noConversion"/>
  <conditionalFormatting sqref="D8:D235">
    <cfRule type="expression" dxfId="127" priority="4">
      <formula>AND($D8="",$H8="x")</formula>
    </cfRule>
    <cfRule type="expression" dxfId="126" priority="56">
      <formula>AND($D8&lt;&gt;"", $H8="")</formula>
    </cfRule>
  </conditionalFormatting>
  <conditionalFormatting sqref="E8:E235">
    <cfRule type="expression" dxfId="125" priority="58">
      <formula>AND($E8&lt;&gt;"",$H8="")</formula>
    </cfRule>
  </conditionalFormatting>
  <conditionalFormatting sqref="F8:F235">
    <cfRule type="expression" dxfId="124" priority="57">
      <formula>AND($F8&lt;&gt;"",$G8="")</formula>
    </cfRule>
  </conditionalFormatting>
  <conditionalFormatting sqref="G8:G235">
    <cfRule type="expression" dxfId="123" priority="10">
      <formula>AND($F8="",$G8="x")</formula>
    </cfRule>
  </conditionalFormatting>
  <conditionalFormatting sqref="H8:I235">
    <cfRule type="expression" dxfId="122" priority="5">
      <formula>AND(H8="",$K8="x")</formula>
    </cfRule>
    <cfRule type="expression" dxfId="121" priority="7">
      <formula>AND($D8="",$H8="x")</formula>
    </cfRule>
    <cfRule type="expression" dxfId="120" priority="8">
      <formula>AND($H8="x",$D8="",$E8="")</formula>
    </cfRule>
  </conditionalFormatting>
  <conditionalFormatting sqref="J8:J262">
    <cfRule type="expression" dxfId="119" priority="77">
      <formula>IF(J8&lt;&gt;"",$AF8&lt;&gt;1,0)</formula>
    </cfRule>
  </conditionalFormatting>
  <conditionalFormatting sqref="K8:K261">
    <cfRule type="expression" dxfId="118" priority="20">
      <formula>AND($K8="x",$G8="",$H8="",$J8="")</formula>
    </cfRule>
  </conditionalFormatting>
  <conditionalFormatting sqref="L8:L262">
    <cfRule type="expression" dxfId="117" priority="2">
      <formula>IF($AE8="y",1,0)</formula>
    </cfRule>
  </conditionalFormatting>
  <conditionalFormatting sqref="AE8:AE262">
    <cfRule type="expression" dxfId="116" priority="1">
      <formula>AND($AE8&lt;&gt;"",$AD8=0)</formula>
    </cfRule>
  </conditionalFormatting>
  <pageMargins left="0.4" right="0.4" top="0.4" bottom="0.4" header="0.25" footer="0.25"/>
  <pageSetup scale="48" fitToHeight="0" orientation="landscape" r:id="rId1"/>
  <headerFooter scaleWithDoc="0">
    <oddFooter>&amp;L&amp;F : &amp;A&amp;C                &amp;P&amp;R&amp;D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899CD-5D8A-49D2-990E-D5DF578E0254}">
  <sheetPr>
    <pageSetUpPr fitToPage="1"/>
  </sheetPr>
  <dimension ref="A1:JE314"/>
  <sheetViews>
    <sheetView showGridLines="0" topLeftCell="A22" zoomScaleNormal="100" workbookViewId="0">
      <selection activeCell="C7" sqref="C7"/>
    </sheetView>
  </sheetViews>
  <sheetFormatPr defaultColWidth="9.1796875" defaultRowHeight="12.5" outlineLevelCol="1" x14ac:dyDescent="0.25"/>
  <cols>
    <col min="1" max="1" width="0.7265625" style="3" customWidth="1"/>
    <col min="2" max="2" width="10.54296875" style="3" bestFit="1" customWidth="1"/>
    <col min="3" max="3" width="9.26953125" style="3" bestFit="1" customWidth="1"/>
    <col min="4" max="4" width="31.453125" style="2" customWidth="1" outlineLevel="1"/>
    <col min="5" max="5" width="18.453125" style="2" customWidth="1" outlineLevel="1"/>
    <col min="6" max="6" width="17.453125" style="2" customWidth="1" outlineLevel="1"/>
    <col min="7" max="7" width="5" style="2" customWidth="1"/>
    <col min="8" max="10" width="6.26953125" style="3" customWidth="1"/>
    <col min="11" max="11" width="5" style="3" customWidth="1"/>
    <col min="12" max="12" width="8.81640625" style="2" bestFit="1" customWidth="1"/>
    <col min="13" max="13" width="19.81640625" style="2" bestFit="1" customWidth="1"/>
    <col min="14" max="14" width="21.54296875" style="2" bestFit="1" customWidth="1"/>
    <col min="15" max="15" width="20.1796875" style="2" bestFit="1" customWidth="1"/>
    <col min="16" max="16" width="11.453125" style="2" bestFit="1" customWidth="1"/>
    <col min="17" max="17" width="16.26953125" style="2" bestFit="1" customWidth="1"/>
    <col min="18" max="18" width="21.1796875" style="2" bestFit="1" customWidth="1"/>
    <col min="19" max="19" width="18.26953125" style="2" bestFit="1" customWidth="1"/>
    <col min="20" max="26" width="6.1796875" style="2" hidden="1" customWidth="1" outlineLevel="1"/>
    <col min="27" max="27" width="17" style="2" customWidth="1" collapsed="1"/>
    <col min="28" max="28" width="24.7265625" style="2" bestFit="1" customWidth="1"/>
    <col min="29" max="29" width="15.81640625" style="2" bestFit="1" customWidth="1"/>
    <col min="30" max="30" width="6" style="4" customWidth="1"/>
    <col min="31" max="31" width="7.7265625" style="4" customWidth="1" outlineLevel="1"/>
    <col min="32" max="32" width="8.54296875" style="4" bestFit="1" customWidth="1"/>
    <col min="33" max="16384" width="9.1796875" style="3"/>
  </cols>
  <sheetData>
    <row r="1" spans="1:265" s="7" customFormat="1" ht="17.5" x14ac:dyDescent="0.25">
      <c r="A1" s="380"/>
      <c r="B1" s="9" t="s">
        <v>215</v>
      </c>
      <c r="D1" s="8"/>
      <c r="E1" s="8"/>
      <c r="G1" s="28" t="s">
        <v>314</v>
      </c>
      <c r="J1" s="89"/>
      <c r="K1" s="8"/>
      <c r="L1" s="8"/>
      <c r="M1" s="75"/>
      <c r="N1" s="75"/>
      <c r="O1" s="75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10"/>
      <c r="AF1" s="10"/>
    </row>
    <row r="2" spans="1:265" s="7" customFormat="1" ht="12" customHeight="1" x14ac:dyDescent="0.25">
      <c r="D2" s="379"/>
      <c r="F2" s="8"/>
      <c r="G2" s="89">
        <f>COUNTIF(G8:G262,"x")</f>
        <v>0</v>
      </c>
      <c r="H2" s="89">
        <f>COUNTIF(H8:H262,"x")</f>
        <v>0</v>
      </c>
      <c r="I2" s="89">
        <f>COUNTIF(I8:I262,"x")</f>
        <v>0</v>
      </c>
      <c r="J2" s="89">
        <f>COUNTIF(J8:J262,"x")</f>
        <v>0</v>
      </c>
      <c r="K2" s="89">
        <f>COUNTIF(K8:K262,"x")</f>
        <v>0</v>
      </c>
      <c r="L2" s="75" t="s">
        <v>692</v>
      </c>
      <c r="M2" s="75"/>
      <c r="N2" s="378" t="s">
        <v>330</v>
      </c>
      <c r="O2" s="8"/>
      <c r="P2" s="8"/>
      <c r="Q2" s="132" t="s">
        <v>610</v>
      </c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10"/>
      <c r="AF2" s="10"/>
    </row>
    <row r="3" spans="1:265" s="7" customFormat="1" ht="12" customHeight="1" x14ac:dyDescent="0.25">
      <c r="B3" s="127"/>
      <c r="C3" s="377" t="s">
        <v>855</v>
      </c>
      <c r="D3" s="373"/>
      <c r="G3" s="89">
        <f>COUNTIF(G237:G262,"d")</f>
        <v>0</v>
      </c>
      <c r="H3" s="89">
        <f>COUNTIF(H237:H262,"d")</f>
        <v>0</v>
      </c>
      <c r="I3" s="89">
        <f>COUNTIF(I237:I262,"d")</f>
        <v>0</v>
      </c>
      <c r="J3" s="89">
        <f>COUNTIF(J237:J262,"d")</f>
        <v>0</v>
      </c>
      <c r="K3" s="89">
        <f>COUNTIF(K237:K262,"d")</f>
        <v>0</v>
      </c>
      <c r="L3" s="75" t="s">
        <v>611</v>
      </c>
      <c r="M3" s="75"/>
      <c r="N3" s="376" t="s">
        <v>760</v>
      </c>
      <c r="O3" s="8" t="s">
        <v>329</v>
      </c>
      <c r="P3" s="8"/>
      <c r="Q3" s="151" t="s">
        <v>697</v>
      </c>
      <c r="R3" s="8" t="s">
        <v>331</v>
      </c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10"/>
      <c r="AF3" s="10"/>
    </row>
    <row r="4" spans="1:265" s="7" customFormat="1" ht="12" customHeight="1" x14ac:dyDescent="0.25">
      <c r="C4" s="375"/>
      <c r="D4" s="373"/>
      <c r="E4" s="89"/>
      <c r="G4" s="89">
        <f>SUM(G265:G306)</f>
        <v>0</v>
      </c>
      <c r="H4" s="89">
        <f>SUM(H265:H306)</f>
        <v>0</v>
      </c>
      <c r="I4" s="89">
        <f>SUM(I265:I306)</f>
        <v>0</v>
      </c>
      <c r="J4" s="89">
        <f>SUM(J265:J306)</f>
        <v>0</v>
      </c>
      <c r="K4" s="89">
        <f>SUM(K265:K306)</f>
        <v>0</v>
      </c>
      <c r="L4" s="75" t="s">
        <v>995</v>
      </c>
      <c r="M4" s="75"/>
      <c r="N4" s="374" t="s">
        <v>759</v>
      </c>
      <c r="O4" s="8" t="s">
        <v>761</v>
      </c>
      <c r="P4" s="8"/>
      <c r="Q4" s="152" t="s">
        <v>932</v>
      </c>
      <c r="R4" s="8" t="s">
        <v>333</v>
      </c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10"/>
      <c r="AE4" s="10"/>
      <c r="AF4" s="10"/>
    </row>
    <row r="5" spans="1:265" s="7" customFormat="1" ht="12" customHeight="1" x14ac:dyDescent="0.25">
      <c r="C5" s="243"/>
      <c r="D5" s="373"/>
      <c r="G5" s="89" t="s">
        <v>722</v>
      </c>
      <c r="H5" s="89">
        <f>SUM(H2:H4)</f>
        <v>0</v>
      </c>
      <c r="I5" s="89" t="s">
        <v>722</v>
      </c>
      <c r="J5" s="89">
        <f>SUM(J2:J4)</f>
        <v>0</v>
      </c>
      <c r="K5" s="89" t="s">
        <v>722</v>
      </c>
      <c r="L5" s="75" t="s">
        <v>613</v>
      </c>
      <c r="M5" s="75"/>
      <c r="N5" s="372" t="s">
        <v>312</v>
      </c>
      <c r="O5" s="8" t="s">
        <v>347</v>
      </c>
      <c r="P5" s="8"/>
      <c r="Q5" s="153" t="s">
        <v>102</v>
      </c>
      <c r="R5" s="8" t="s">
        <v>332</v>
      </c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10"/>
      <c r="AE5" s="10" t="s">
        <v>933</v>
      </c>
      <c r="AF5" s="10"/>
    </row>
    <row r="6" spans="1:265" s="7" customFormat="1" ht="12" customHeight="1" x14ac:dyDescent="0.25">
      <c r="D6" s="10">
        <f>COUNTIF(D8:D262,"&lt;&gt;")</f>
        <v>240</v>
      </c>
      <c r="E6" s="10">
        <f>COUNTIF(E8:E262,"&lt;&gt;")</f>
        <v>240</v>
      </c>
      <c r="F6" s="10">
        <f>COUNTIF(F8:F262,"&lt;&gt;")</f>
        <v>240</v>
      </c>
      <c r="G6" s="184">
        <v>184</v>
      </c>
      <c r="H6" s="184"/>
      <c r="I6" s="184">
        <v>256</v>
      </c>
      <c r="J6" s="184"/>
      <c r="K6" s="184">
        <f>361-K4</f>
        <v>361</v>
      </c>
      <c r="L6" s="28"/>
      <c r="M6" s="8"/>
      <c r="N6" s="8"/>
      <c r="O6" s="8"/>
      <c r="P6" s="8"/>
      <c r="Q6" s="8"/>
      <c r="R6" s="8"/>
      <c r="S6" s="8"/>
      <c r="T6" s="8"/>
      <c r="U6" s="28"/>
      <c r="V6" s="8"/>
      <c r="W6" s="8"/>
      <c r="X6" s="8"/>
      <c r="Y6" s="28"/>
      <c r="Z6" s="8"/>
      <c r="AA6" s="8"/>
      <c r="AB6" s="8"/>
      <c r="AC6" s="8"/>
      <c r="AD6" s="10"/>
      <c r="AE6" s="10">
        <v>221018</v>
      </c>
      <c r="AF6" s="10"/>
    </row>
    <row r="7" spans="1:265" s="7" customFormat="1" ht="23.5" thickBot="1" x14ac:dyDescent="0.3">
      <c r="B7" s="34" t="s">
        <v>755</v>
      </c>
      <c r="C7" s="181" t="s">
        <v>467</v>
      </c>
      <c r="D7" s="25" t="s">
        <v>994</v>
      </c>
      <c r="E7" s="25" t="s">
        <v>993</v>
      </c>
      <c r="F7" s="25" t="s">
        <v>992</v>
      </c>
      <c r="G7" s="76" t="s">
        <v>777</v>
      </c>
      <c r="H7" s="76" t="s">
        <v>991</v>
      </c>
      <c r="I7" s="371" t="s">
        <v>894</v>
      </c>
      <c r="J7" s="268" t="s">
        <v>990</v>
      </c>
      <c r="K7" s="177" t="s">
        <v>753</v>
      </c>
      <c r="L7" s="34" t="s">
        <v>315</v>
      </c>
      <c r="M7" s="25" t="s">
        <v>316</v>
      </c>
      <c r="N7" s="25" t="s">
        <v>317</v>
      </c>
      <c r="O7" s="25" t="s">
        <v>318</v>
      </c>
      <c r="P7" s="25" t="s">
        <v>319</v>
      </c>
      <c r="Q7" s="25" t="s">
        <v>320</v>
      </c>
      <c r="R7" s="25" t="s">
        <v>321</v>
      </c>
      <c r="S7" s="25" t="s">
        <v>322</v>
      </c>
      <c r="T7" s="35" t="s">
        <v>323</v>
      </c>
      <c r="U7" s="35" t="s">
        <v>324</v>
      </c>
      <c r="V7" s="35" t="s">
        <v>325</v>
      </c>
      <c r="W7" s="35" t="s">
        <v>326</v>
      </c>
      <c r="X7" s="35" t="s">
        <v>327</v>
      </c>
      <c r="Y7" s="35" t="s">
        <v>143</v>
      </c>
      <c r="Z7" s="35" t="s">
        <v>144</v>
      </c>
      <c r="AA7" s="36" t="s">
        <v>328</v>
      </c>
      <c r="AB7" s="37" t="s">
        <v>145</v>
      </c>
      <c r="AC7" s="38" t="s">
        <v>146</v>
      </c>
      <c r="AD7" s="220" t="s">
        <v>826</v>
      </c>
      <c r="AE7" s="221" t="s">
        <v>214</v>
      </c>
      <c r="AF7" s="274" t="s">
        <v>896</v>
      </c>
    </row>
    <row r="8" spans="1:265" s="7" customFormat="1" ht="12" thickBot="1" x14ac:dyDescent="0.3">
      <c r="B8" s="222" t="str">
        <f>'RT700 PinMux v0.95'!B8</f>
        <v>Compute VDD2</v>
      </c>
      <c r="C8" s="216" t="str">
        <f>'RT700 PinMux v0.95'!C8</f>
        <v>VDDIO</v>
      </c>
      <c r="D8" s="113" t="str">
        <f>IF('RT700 PinMux v0.94'!D8='RT700 PinMux v0.95'!D8,"",'RT700 PinMux v0.94'!D8&amp;" vs "&amp;'RT700 PinMux v0.95'!D8)</f>
        <v/>
      </c>
      <c r="E8" s="186" t="str">
        <f>IF('RT700 PinMux v0.94'!E8='RT700 PinMux v0.95'!E8,"",'RT700 PinMux v0.94'!E8&amp;" vs "&amp;'RT700 PinMux v0.95'!E8)</f>
        <v/>
      </c>
      <c r="F8" s="186" t="str">
        <f>IF('RT700 PinMux v0.94'!F8='RT700 PinMux v0.95'!F8,"",'RT700 PinMux v0.94'!F8&amp;" vs "&amp;'RT700 PinMux v0.95'!F8)</f>
        <v/>
      </c>
      <c r="G8" s="202" t="str">
        <f>IF('RT700 PinMux v0.94'!G8='RT700 PinMux v0.95'!G8,"",'RT700 PinMux v0.94'!G8&amp;" vs "&amp;'RT700 PinMux v0.95'!G8)</f>
        <v/>
      </c>
      <c r="H8" s="202" t="str">
        <f>IF('RT700 PinMux v0.94'!H8='RT700 PinMux v0.95'!H8,"",'RT700 PinMux v0.94'!H8&amp;" vs "&amp;'RT700 PinMux v0.95'!H8)</f>
        <v/>
      </c>
      <c r="I8" s="202" t="str">
        <f>IF('RT700 PinMux v0.94'!I8='RT700 PinMux v0.95'!I8,"",'RT700 PinMux v0.94'!I8&amp;" vs "&amp;'RT700 PinMux v0.95'!I8)</f>
        <v/>
      </c>
      <c r="J8" s="202" t="str">
        <f>IF('RT700 PinMux v0.94'!J8='RT700 PinMux v0.95'!J8,"",'RT700 PinMux v0.94'!J8&amp;" vs "&amp;'RT700 PinMux v0.95'!J8)</f>
        <v/>
      </c>
      <c r="K8" s="203" t="str">
        <f>IF('RT700 PinMux v0.94'!K8='RT700 PinMux v0.95'!K8,"",'RT700 PinMux v0.94'!K8&amp;" vs "&amp;'RT700 PinMux v0.95'!K8)</f>
        <v/>
      </c>
      <c r="L8" s="203" t="str">
        <f>IF('RT700 PinMux v0.94'!L8='RT700 PinMux v0.95'!L8,"",'RT700 PinMux v0.94'!L8&amp;" vs "&amp;'RT700 PinMux v0.95'!L8)</f>
        <v/>
      </c>
      <c r="M8" s="203" t="str">
        <f>IF('RT700 PinMux v0.94'!M8='RT700 PinMux v0.95'!M8,"",'RT700 PinMux v0.94'!M8&amp;" vs "&amp;'RT700 PinMux v0.95'!M8)</f>
        <v/>
      </c>
      <c r="N8" s="203" t="str">
        <f>IF('RT700 PinMux v0.94'!N8='RT700 PinMux v0.95'!N8,"",'RT700 PinMux v0.94'!N8&amp;" vs "&amp;'RT700 PinMux v0.95'!N8)</f>
        <v/>
      </c>
      <c r="O8" s="203" t="str">
        <f>IF('RT700 PinMux v0.94'!O8='RT700 PinMux v0.95'!O8,"",'RT700 PinMux v0.94'!O8&amp;" vs "&amp;'RT700 PinMux v0.95'!O8)</f>
        <v/>
      </c>
      <c r="P8" s="203" t="str">
        <f>IF('RT700 PinMux v0.94'!P8='RT700 PinMux v0.95'!P8,"",'RT700 PinMux v0.94'!P8&amp;" vs "&amp;'RT700 PinMux v0.95'!P8)</f>
        <v/>
      </c>
      <c r="Q8" s="203" t="str">
        <f>IF('RT700 PinMux v0.94'!Q8='RT700 PinMux v0.95'!Q8,"",'RT700 PinMux v0.94'!Q8&amp;" vs "&amp;'RT700 PinMux v0.95'!Q8)</f>
        <v/>
      </c>
      <c r="R8" s="203" t="str">
        <f>IF('RT700 PinMux v0.94'!R8='RT700 PinMux v0.95'!R8,"",'RT700 PinMux v0.94'!R8&amp;" vs "&amp;'RT700 PinMux v0.95'!R8)</f>
        <v/>
      </c>
      <c r="S8" s="203" t="str">
        <f>IF('RT700 PinMux v0.94'!S8='RT700 PinMux v0.95'!S8,"",'RT700 PinMux v0.94'!S8&amp;" vs "&amp;'RT700 PinMux v0.95'!S8)</f>
        <v/>
      </c>
      <c r="T8" s="203" t="str">
        <f>IF('RT700 PinMux v0.94'!T8='RT700 PinMux v0.95'!T8,"",'RT700 PinMux v0.94'!T8&amp;" vs "&amp;'RT700 PinMux v0.95'!T8)</f>
        <v/>
      </c>
      <c r="U8" s="203" t="str">
        <f>IF('RT700 PinMux v0.94'!U8='RT700 PinMux v0.95'!U8,"",'RT700 PinMux v0.94'!U8&amp;" vs "&amp;'RT700 PinMux v0.95'!U8)</f>
        <v/>
      </c>
      <c r="V8" s="203" t="str">
        <f>IF('RT700 PinMux v0.94'!V8='RT700 PinMux v0.95'!V8,"",'RT700 PinMux v0.94'!V8&amp;" vs "&amp;'RT700 PinMux v0.95'!V8)</f>
        <v/>
      </c>
      <c r="W8" s="203" t="str">
        <f>IF('RT700 PinMux v0.94'!W8='RT700 PinMux v0.95'!W8,"",'RT700 PinMux v0.94'!W8&amp;" vs "&amp;'RT700 PinMux v0.95'!W8)</f>
        <v/>
      </c>
      <c r="X8" s="203" t="str">
        <f>IF('RT700 PinMux v0.94'!X8='RT700 PinMux v0.95'!X8,"",'RT700 PinMux v0.94'!X8&amp;" vs "&amp;'RT700 PinMux v0.95'!X8)</f>
        <v/>
      </c>
      <c r="Y8" s="203" t="str">
        <f>IF('RT700 PinMux v0.94'!Y8='RT700 PinMux v0.95'!Y8,"",'RT700 PinMux v0.94'!Y8&amp;" vs "&amp;'RT700 PinMux v0.95'!Y8)</f>
        <v/>
      </c>
      <c r="Z8" s="203" t="str">
        <f>IF('RT700 PinMux v0.94'!Z8='RT700 PinMux v0.95'!Z8,"",'RT700 PinMux v0.94'!Z8&amp;" vs "&amp;'RT700 PinMux v0.95'!Z8)</f>
        <v/>
      </c>
      <c r="AA8" s="203" t="str">
        <f>IF('RT700 PinMux v0.94'!AA8='RT700 PinMux v0.95'!AA8,"",'RT700 PinMux v0.94'!AA8&amp;" vs "&amp;'RT700 PinMux v0.95'!AA8)</f>
        <v/>
      </c>
      <c r="AB8" s="203" t="str">
        <f>IF('RT700 PinMux v0.94'!AB8='RT700 PinMux v0.95'!AB8,"",'RT700 PinMux v0.94'!AB8&amp;" vs "&amp;'RT700 PinMux v0.95'!AB8)</f>
        <v/>
      </c>
      <c r="AC8" s="203" t="str">
        <f>IF('RT700 PinMux v0.94'!AC8='RT700 PinMux v0.95'!AC8,"",'RT700 PinMux v0.94'!AC8&amp;" vs "&amp;'RT700 PinMux v0.95'!AC8)</f>
        <v/>
      </c>
      <c r="AD8" s="203" t="str">
        <f>IF('RT700 PinMux v0.94'!AD8='RT700 PinMux v0.95'!AD8,"",'RT700 PinMux v0.94'!AD8&amp;" vs "&amp;'RT700 PinMux v0.95'!AD8)</f>
        <v/>
      </c>
      <c r="AE8" s="203" t="str">
        <f>IF('RT700 PinMux v0.94'!AE8='RT700 PinMux v0.95'!AE8,"",'RT700 PinMux v0.94'!AE8&amp;" vs "&amp;'RT700 PinMux v0.95'!AE8)</f>
        <v/>
      </c>
      <c r="AF8" s="203" t="str">
        <f>IF('RT700 PinMux v0.94'!AF8='RT700 PinMux v0.95'!AF8,"",'RT700 PinMux v0.94'!AF8&amp;" vs "&amp;'RT700 PinMux v0.95'!AF8)</f>
        <v/>
      </c>
      <c r="AG8" s="203" t="str">
        <f>IF('RT700 PinMux v0.94'!AG8='RT700 PinMux v0.95'!AG8,"",'RT700 PinMux v0.94'!AG8&amp;" vs "&amp;'RT700 PinMux v0.95'!AG8)</f>
        <v/>
      </c>
      <c r="AH8" s="203" t="str">
        <f>IF('RT700 PinMux v0.94'!AH8='RT700 PinMux v0.95'!AH8,"",'RT700 PinMux v0.94'!AH8&amp;" vs "&amp;'RT700 PinMux v0.95'!AH8)</f>
        <v/>
      </c>
      <c r="AI8" s="203" t="str">
        <f>IF('RT700 PinMux v0.94'!AI8='RT700 PinMux v0.95'!AI8,"",'RT700 PinMux v0.94'!AI8&amp;" vs "&amp;'RT700 PinMux v0.95'!AI8)</f>
        <v/>
      </c>
      <c r="AJ8" s="203" t="str">
        <f>IF('RT700 PinMux v0.94'!AJ8='RT700 PinMux v0.95'!AJ8,"",'RT700 PinMux v0.94'!AJ8&amp;" vs "&amp;'RT700 PinMux v0.95'!AJ8)</f>
        <v/>
      </c>
      <c r="AK8" s="203" t="str">
        <f>IF('RT700 PinMux v0.94'!AK8='RT700 PinMux v0.95'!AK8,"",'RT700 PinMux v0.94'!AK8&amp;" vs "&amp;'RT700 PinMux v0.95'!AK8)</f>
        <v/>
      </c>
      <c r="AL8" s="203" t="str">
        <f>IF('RT700 PinMux v0.94'!AL8='RT700 PinMux v0.95'!AL8,"",'RT700 PinMux v0.94'!AL8&amp;" vs "&amp;'RT700 PinMux v0.95'!AL8)</f>
        <v/>
      </c>
      <c r="AM8" s="203" t="str">
        <f>IF('RT700 PinMux v0.94'!AM8='RT700 PinMux v0.95'!AM8,"",'RT700 PinMux v0.94'!AM8&amp;" vs "&amp;'RT700 PinMux v0.95'!AM8)</f>
        <v/>
      </c>
      <c r="AN8" s="203" t="str">
        <f>IF('RT700 PinMux v0.94'!AN8='RT700 PinMux v0.95'!AN8,"",'RT700 PinMux v0.94'!AN8&amp;" vs "&amp;'RT700 PinMux v0.95'!AN8)</f>
        <v/>
      </c>
      <c r="AO8" s="203" t="str">
        <f>IF('RT700 PinMux v0.94'!AO8='RT700 PinMux v0.95'!AO8,"",'RT700 PinMux v0.94'!AO8&amp;" vs "&amp;'RT700 PinMux v0.95'!AO8)</f>
        <v/>
      </c>
      <c r="AP8" s="203" t="str">
        <f>IF('RT700 PinMux v0.94'!AP8='RT700 PinMux v0.95'!AP8,"",'RT700 PinMux v0.94'!AP8&amp;" vs "&amp;'RT700 PinMux v0.95'!AP8)</f>
        <v/>
      </c>
      <c r="AQ8" s="203" t="str">
        <f>IF('RT700 PinMux v0.94'!AQ8='RT700 PinMux v0.95'!AQ8,"",'RT700 PinMux v0.94'!AQ8&amp;" vs "&amp;'RT700 PinMux v0.95'!AQ8)</f>
        <v/>
      </c>
      <c r="AR8" s="203" t="str">
        <f>IF('RT700 PinMux v0.94'!AR8='RT700 PinMux v0.95'!AR8,"",'RT700 PinMux v0.94'!AR8&amp;" vs "&amp;'RT700 PinMux v0.95'!AR8)</f>
        <v/>
      </c>
      <c r="AS8" s="203" t="str">
        <f>IF('RT700 PinMux v0.94'!AS8='RT700 PinMux v0.95'!AS8,"",'RT700 PinMux v0.94'!AS8&amp;" vs "&amp;'RT700 PinMux v0.95'!AS8)</f>
        <v/>
      </c>
      <c r="AT8" s="203" t="str">
        <f>IF('RT700 PinMux v0.94'!AT8='RT700 PinMux v0.95'!AT8,"",'RT700 PinMux v0.94'!AT8&amp;" vs "&amp;'RT700 PinMux v0.95'!AT8)</f>
        <v/>
      </c>
      <c r="AU8" s="203" t="str">
        <f>IF('RT700 PinMux v0.94'!AU8='RT700 PinMux v0.95'!AU8,"",'RT700 PinMux v0.94'!AU8&amp;" vs "&amp;'RT700 PinMux v0.95'!AU8)</f>
        <v/>
      </c>
      <c r="AV8" s="203" t="str">
        <f>IF('RT700 PinMux v0.94'!AV8='RT700 PinMux v0.95'!AV8,"",'RT700 PinMux v0.94'!AV8&amp;" vs "&amp;'RT700 PinMux v0.95'!AV8)</f>
        <v/>
      </c>
      <c r="AW8" s="203" t="str">
        <f>IF('RT700 PinMux v0.94'!AW8='RT700 PinMux v0.95'!AW8,"",'RT700 PinMux v0.94'!AW8&amp;" vs "&amp;'RT700 PinMux v0.95'!AW8)</f>
        <v/>
      </c>
      <c r="AX8" s="203" t="str">
        <f>IF('RT700 PinMux v0.94'!AX8='RT700 PinMux v0.95'!AX8,"",'RT700 PinMux v0.94'!AX8&amp;" vs "&amp;'RT700 PinMux v0.95'!AX8)</f>
        <v/>
      </c>
      <c r="AY8" s="203" t="str">
        <f>IF('RT700 PinMux v0.94'!AY8='RT700 PinMux v0.95'!AY8,"",'RT700 PinMux v0.94'!AY8&amp;" vs "&amp;'RT700 PinMux v0.95'!AY8)</f>
        <v/>
      </c>
      <c r="AZ8" s="203" t="str">
        <f>IF('RT700 PinMux v0.94'!AZ8='RT700 PinMux v0.95'!AZ8,"",'RT700 PinMux v0.94'!AZ8&amp;" vs "&amp;'RT700 PinMux v0.95'!AZ8)</f>
        <v/>
      </c>
      <c r="BA8" s="203" t="str">
        <f>IF('RT700 PinMux v0.94'!BA8='RT700 PinMux v0.95'!BA8,"",'RT700 PinMux v0.94'!BA8&amp;" vs "&amp;'RT700 PinMux v0.95'!BA8)</f>
        <v/>
      </c>
      <c r="BB8" s="203" t="str">
        <f>IF('RT700 PinMux v0.94'!BB8='RT700 PinMux v0.95'!BB8,"",'RT700 PinMux v0.94'!BB8&amp;" vs "&amp;'RT700 PinMux v0.95'!BB8)</f>
        <v/>
      </c>
      <c r="BC8" s="203" t="str">
        <f>IF('RT700 PinMux v0.94'!BC8='RT700 PinMux v0.95'!BC8,"",'RT700 PinMux v0.94'!BC8&amp;" vs "&amp;'RT700 PinMux v0.95'!BC8)</f>
        <v/>
      </c>
      <c r="BD8" s="203" t="str">
        <f>IF('RT700 PinMux v0.94'!BD8='RT700 PinMux v0.95'!BD8,"",'RT700 PinMux v0.94'!BD8&amp;" vs "&amp;'RT700 PinMux v0.95'!BD8)</f>
        <v/>
      </c>
      <c r="BE8" s="203" t="str">
        <f>IF('RT700 PinMux v0.94'!BE8='RT700 PinMux v0.95'!BE8,"",'RT700 PinMux v0.94'!BE8&amp;" vs "&amp;'RT700 PinMux v0.95'!BE8)</f>
        <v/>
      </c>
      <c r="BF8" s="203" t="str">
        <f>IF('RT700 PinMux v0.94'!BF8='RT700 PinMux v0.95'!BF8,"",'RT700 PinMux v0.94'!BF8&amp;" vs "&amp;'RT700 PinMux v0.95'!BF8)</f>
        <v/>
      </c>
      <c r="BG8" s="203" t="str">
        <f>IF('RT700 PinMux v0.94'!BG8='RT700 PinMux v0.95'!BG8,"",'RT700 PinMux v0.94'!BG8&amp;" vs "&amp;'RT700 PinMux v0.95'!BG8)</f>
        <v/>
      </c>
      <c r="BH8" s="203" t="str">
        <f>IF('RT700 PinMux v0.94'!BH8='RT700 PinMux v0.95'!BH8,"",'RT700 PinMux v0.94'!BH8&amp;" vs "&amp;'RT700 PinMux v0.95'!BH8)</f>
        <v/>
      </c>
      <c r="BI8" s="203" t="str">
        <f>IF('RT700 PinMux v0.94'!BI8='RT700 PinMux v0.95'!BI8,"",'RT700 PinMux v0.94'!BI8&amp;" vs "&amp;'RT700 PinMux v0.95'!BI8)</f>
        <v/>
      </c>
      <c r="BJ8" s="203" t="str">
        <f>IF('RT700 PinMux v0.94'!BJ8='RT700 PinMux v0.95'!BJ8,"",'RT700 PinMux v0.94'!BJ8&amp;" vs "&amp;'RT700 PinMux v0.95'!BJ8)</f>
        <v/>
      </c>
      <c r="BK8" s="203" t="str">
        <f>IF('RT700 PinMux v0.94'!BK8='RT700 PinMux v0.95'!BK8,"",'RT700 PinMux v0.94'!BK8&amp;" vs "&amp;'RT700 PinMux v0.95'!BK8)</f>
        <v/>
      </c>
      <c r="BL8" s="203"/>
      <c r="BM8" s="203" t="str">
        <f>IF('RT700 PinMux v0.94'!BM8='RT700 PinMux v0.95'!BM8,"",'RT700 PinMux v0.94'!BM8&amp;" vs "&amp;'RT700 PinMux v0.95'!BM8)</f>
        <v/>
      </c>
      <c r="BN8" s="203" t="str">
        <f>IF('RT700 PinMux v0.94'!BN8='RT700 PinMux v0.95'!BN8,"",'RT700 PinMux v0.94'!BN8&amp;" vs "&amp;'RT700 PinMux v0.95'!BN8)</f>
        <v/>
      </c>
      <c r="BO8" s="203" t="str">
        <f>IF('RT700 PinMux v0.94'!BO8='RT700 PinMux v0.95'!BO8,"",'RT700 PinMux v0.94'!BO8&amp;" vs "&amp;'RT700 PinMux v0.95'!BO8)</f>
        <v/>
      </c>
      <c r="BP8" s="203" t="str">
        <f>IF('RT700 PinMux v0.94'!BP8='RT700 PinMux v0.95'!BP8,"",'RT700 PinMux v0.94'!BP8&amp;" vs "&amp;'RT700 PinMux v0.95'!BP8)</f>
        <v/>
      </c>
      <c r="BQ8" s="203" t="str">
        <f>IF('RT700 PinMux v0.94'!BQ8='RT700 PinMux v0.95'!BQ8,"",'RT700 PinMux v0.94'!BQ8&amp;" vs "&amp;'RT700 PinMux v0.95'!BQ8)</f>
        <v/>
      </c>
      <c r="BR8" s="203" t="str">
        <f>IF('RT700 PinMux v0.94'!BR8='RT700 PinMux v0.95'!BR8,"",'RT700 PinMux v0.94'!BR8&amp;" vs "&amp;'RT700 PinMux v0.95'!BR8)</f>
        <v/>
      </c>
      <c r="BS8" s="203" t="str">
        <f>IF('RT700 PinMux v0.94'!BS8='RT700 PinMux v0.95'!BS8,"",'RT700 PinMux v0.94'!BS8&amp;" vs "&amp;'RT700 PinMux v0.95'!BS8)</f>
        <v/>
      </c>
      <c r="BT8" s="203" t="str">
        <f>IF('RT700 PinMux v0.94'!BT8='RT700 PinMux v0.95'!BT8,"",'RT700 PinMux v0.94'!BT8&amp;" vs "&amp;'RT700 PinMux v0.95'!BT8)</f>
        <v/>
      </c>
      <c r="BU8" s="203" t="str">
        <f>IF('RT700 PinMux v0.94'!BU8='RT700 PinMux v0.95'!BU8,"",'RT700 PinMux v0.94'!BU8&amp;" vs "&amp;'RT700 PinMux v0.95'!BU8)</f>
        <v/>
      </c>
      <c r="BV8" s="203" t="str">
        <f>IF('RT700 PinMux v0.94'!BV8='RT700 PinMux v0.95'!BV8,"",'RT700 PinMux v0.94'!BV8&amp;" vs "&amp;'RT700 PinMux v0.95'!BV8)</f>
        <v/>
      </c>
      <c r="BW8" s="203" t="str">
        <f>IF('RT700 PinMux v0.94'!BW8='RT700 PinMux v0.95'!BW8,"",'RT700 PinMux v0.94'!BW8&amp;" vs "&amp;'RT700 PinMux v0.95'!BW8)</f>
        <v/>
      </c>
      <c r="BX8" s="203" t="str">
        <f>IF('RT700 PinMux v0.94'!BX8='RT700 PinMux v0.95'!BX8,"",'RT700 PinMux v0.94'!BX8&amp;" vs "&amp;'RT700 PinMux v0.95'!BX8)</f>
        <v/>
      </c>
      <c r="BY8" s="203" t="str">
        <f>IF('RT700 PinMux v0.94'!BY8='RT700 PinMux v0.95'!BY8,"",'RT700 PinMux v0.94'!BY8&amp;" vs "&amp;'RT700 PinMux v0.95'!BY8)</f>
        <v/>
      </c>
      <c r="BZ8" s="203" t="str">
        <f>IF('RT700 PinMux v0.94'!BZ8='RT700 PinMux v0.95'!BZ8,"",'RT700 PinMux v0.94'!BZ8&amp;" vs "&amp;'RT700 PinMux v0.95'!BZ8)</f>
        <v/>
      </c>
      <c r="CA8" s="203" t="str">
        <f>IF('RT700 PinMux v0.94'!CA8='RT700 PinMux v0.95'!CA8,"",'RT700 PinMux v0.94'!CA8&amp;" vs "&amp;'RT700 PinMux v0.95'!CA8)</f>
        <v/>
      </c>
      <c r="CB8" s="203" t="str">
        <f>IF('RT700 PinMux v0.94'!CB8='RT700 PinMux v0.95'!CB8,"",'RT700 PinMux v0.94'!CB8&amp;" vs "&amp;'RT700 PinMux v0.95'!CB8)</f>
        <v/>
      </c>
      <c r="CC8" s="203"/>
      <c r="CD8" s="203" t="str">
        <f>IF('RT700 PinMux v0.94'!CD8='RT700 PinMux v0.95'!CD8,"",'RT700 PinMux v0.94'!CD8&amp;" vs "&amp;'RT700 PinMux v0.95'!CD8)</f>
        <v/>
      </c>
      <c r="CE8" s="203" t="str">
        <f>IF('RT700 PinMux v0.94'!CE8='RT700 PinMux v0.95'!CE8,"",'RT700 PinMux v0.94'!CE8&amp;" vs "&amp;'RT700 PinMux v0.95'!CE8)</f>
        <v/>
      </c>
      <c r="CF8" s="203" t="str">
        <f>IF('RT700 PinMux v0.94'!CF8='RT700 PinMux v0.95'!CF8,"",'RT700 PinMux v0.94'!CF8&amp;" vs "&amp;'RT700 PinMux v0.95'!CF8)</f>
        <v/>
      </c>
      <c r="CG8" s="203" t="str">
        <f>IF('RT700 PinMux v0.94'!CG8='RT700 PinMux v0.95'!CG8,"",'RT700 PinMux v0.94'!CG8&amp;" vs "&amp;'RT700 PinMux v0.95'!CG8)</f>
        <v/>
      </c>
      <c r="CH8" s="203" t="str">
        <f>IF('RT700 PinMux v0.94'!CH8='RT700 PinMux v0.95'!CH8,"",'RT700 PinMux v0.94'!CH8&amp;" vs "&amp;'RT700 PinMux v0.95'!CH8)</f>
        <v/>
      </c>
      <c r="CI8" s="203" t="str">
        <f>IF('RT700 PinMux v0.94'!CI8='RT700 PinMux v0.95'!CI8,"",'RT700 PinMux v0.94'!CI8&amp;" vs "&amp;'RT700 PinMux v0.95'!CI8)</f>
        <v/>
      </c>
      <c r="CJ8" s="203" t="str">
        <f>IF('RT700 PinMux v0.94'!CJ8='RT700 PinMux v0.95'!CJ8,"",'RT700 PinMux v0.94'!CJ8&amp;" vs "&amp;'RT700 PinMux v0.95'!CJ8)</f>
        <v/>
      </c>
      <c r="CK8" s="203" t="str">
        <f>IF('RT700 PinMux v0.94'!CK8='RT700 PinMux v0.95'!CK8,"",'RT700 PinMux v0.94'!CK8&amp;" vs "&amp;'RT700 PinMux v0.95'!CK8)</f>
        <v/>
      </c>
      <c r="CL8" s="203" t="str">
        <f>IF('RT700 PinMux v0.94'!CL8='RT700 PinMux v0.95'!CL8,"",'RT700 PinMux v0.94'!CL8&amp;" vs "&amp;'RT700 PinMux v0.95'!CL8)</f>
        <v/>
      </c>
      <c r="CM8" s="203" t="str">
        <f>IF('RT700 PinMux v0.94'!CM8='RT700 PinMux v0.95'!CM8,"",'RT700 PinMux v0.94'!CM8&amp;" vs "&amp;'RT700 PinMux v0.95'!CM8)</f>
        <v/>
      </c>
      <c r="CN8" s="203" t="str">
        <f>IF('RT700 PinMux v0.94'!CN8='RT700 PinMux v0.95'!CN8,"",'RT700 PinMux v0.94'!CN8&amp;" vs "&amp;'RT700 PinMux v0.95'!CN8)</f>
        <v/>
      </c>
      <c r="CO8" s="203" t="str">
        <f>IF('RT700 PinMux v0.94'!CO8='RT700 PinMux v0.95'!CO8,"",'RT700 PinMux v0.94'!CO8&amp;" vs "&amp;'RT700 PinMux v0.95'!CO8)</f>
        <v/>
      </c>
      <c r="CP8" s="203" t="str">
        <f>IF('RT700 PinMux v0.94'!CP8='RT700 PinMux v0.95'!CP8,"",'RT700 PinMux v0.94'!CP8&amp;" vs "&amp;'RT700 PinMux v0.95'!CP8)</f>
        <v/>
      </c>
      <c r="CQ8" s="203" t="str">
        <f>IF('RT700 PinMux v0.94'!CQ8='RT700 PinMux v0.95'!CQ8,"",'RT700 PinMux v0.94'!CQ8&amp;" vs "&amp;'RT700 PinMux v0.95'!CQ8)</f>
        <v/>
      </c>
      <c r="CR8" s="203" t="str">
        <f>IF('RT700 PinMux v0.94'!CR8='RT700 PinMux v0.95'!CR8,"",'RT700 PinMux v0.94'!CR8&amp;" vs "&amp;'RT700 PinMux v0.95'!CR8)</f>
        <v/>
      </c>
      <c r="CS8" s="203"/>
      <c r="CT8" s="203" t="str">
        <f>IF('RT700 PinMux v0.94'!CT8='RT700 PinMux v0.95'!CT8,"",'RT700 PinMux v0.94'!CT8&amp;" vs "&amp;'RT700 PinMux v0.95'!CT8)</f>
        <v/>
      </c>
      <c r="CU8" s="203" t="str">
        <f>IF('RT700 PinMux v0.94'!CU8='RT700 PinMux v0.95'!CU8,"",'RT700 PinMux v0.94'!CU8&amp;" vs "&amp;'RT700 PinMux v0.95'!CU8)</f>
        <v/>
      </c>
      <c r="CV8" s="203" t="str">
        <f>IF('RT700 PinMux v0.94'!CV8='RT700 PinMux v0.95'!CV8,"",'RT700 PinMux v0.94'!CV8&amp;" vs "&amp;'RT700 PinMux v0.95'!CV8)</f>
        <v/>
      </c>
      <c r="CW8" s="203" t="str">
        <f>IF('RT700 PinMux v0.94'!CW8='RT700 PinMux v0.95'!CW8,"",'RT700 PinMux v0.94'!CW8&amp;" vs "&amp;'RT700 PinMux v0.95'!CW8)</f>
        <v/>
      </c>
      <c r="CX8" s="203" t="str">
        <f>IF('RT700 PinMux v0.94'!CX8='RT700 PinMux v0.95'!CX8,"",'RT700 PinMux v0.94'!CX8&amp;" vs "&amp;'RT700 PinMux v0.95'!CX8)</f>
        <v/>
      </c>
      <c r="CY8" s="203" t="str">
        <f>IF('RT700 PinMux v0.94'!CY8='RT700 PinMux v0.95'!CY8,"",'RT700 PinMux v0.94'!CY8&amp;" vs "&amp;'RT700 PinMux v0.95'!CY8)</f>
        <v/>
      </c>
      <c r="CZ8" s="203" t="str">
        <f>IF('RT700 PinMux v0.94'!CZ8='RT700 PinMux v0.95'!CZ8,"",'RT700 PinMux v0.94'!CZ8&amp;" vs "&amp;'RT700 PinMux v0.95'!CZ8)</f>
        <v/>
      </c>
      <c r="DA8" s="203" t="str">
        <f>IF('RT700 PinMux v0.94'!DA8='RT700 PinMux v0.95'!DA8,"",'RT700 PinMux v0.94'!DA8&amp;" vs "&amp;'RT700 PinMux v0.95'!DA8)</f>
        <v/>
      </c>
      <c r="DB8" s="203" t="str">
        <f>IF('RT700 PinMux v0.94'!DB8='RT700 PinMux v0.95'!DB8,"",'RT700 PinMux v0.94'!DB8&amp;" vs "&amp;'RT700 PinMux v0.95'!DB8)</f>
        <v/>
      </c>
      <c r="DC8" s="203" t="str">
        <f>IF('RT700 PinMux v0.94'!DC8='RT700 PinMux v0.95'!DC8,"",'RT700 PinMux v0.94'!DC8&amp;" vs "&amp;'RT700 PinMux v0.95'!DC8)</f>
        <v/>
      </c>
      <c r="DD8" s="203" t="str">
        <f>IF('RT700 PinMux v0.94'!DD8='RT700 PinMux v0.95'!DD8,"",'RT700 PinMux v0.94'!DD8&amp;" vs "&amp;'RT700 PinMux v0.95'!DD8)</f>
        <v/>
      </c>
      <c r="DE8" s="203" t="str">
        <f>IF('RT700 PinMux v0.94'!DE8='RT700 PinMux v0.95'!DE8,"",'RT700 PinMux v0.94'!DE8&amp;" vs "&amp;'RT700 PinMux v0.95'!DE8)</f>
        <v/>
      </c>
      <c r="DF8" s="203" t="str">
        <f>IF('RT700 PinMux v0.94'!DF8='RT700 PinMux v0.95'!DF8,"",'RT700 PinMux v0.94'!DF8&amp;" vs "&amp;'RT700 PinMux v0.95'!DF8)</f>
        <v/>
      </c>
      <c r="DG8" s="203" t="str">
        <f>IF('RT700 PinMux v0.94'!DG8='RT700 PinMux v0.95'!DG8,"",'RT700 PinMux v0.94'!DG8&amp;" vs "&amp;'RT700 PinMux v0.95'!DG8)</f>
        <v/>
      </c>
      <c r="DH8" s="203" t="str">
        <f>IF('RT700 PinMux v0.94'!DH8='RT700 PinMux v0.95'!DH8,"",'RT700 PinMux v0.94'!DH8&amp;" vs "&amp;'RT700 PinMux v0.95'!DH8)</f>
        <v/>
      </c>
      <c r="DI8" s="203" t="str">
        <f>IF('RT700 PinMux v0.94'!DI8='RT700 PinMux v0.95'!DI8,"",'RT700 PinMux v0.94'!DI8&amp;" vs "&amp;'RT700 PinMux v0.95'!DI8)</f>
        <v/>
      </c>
      <c r="DJ8" s="203" t="str">
        <f>IF('RT700 PinMux v0.94'!DJ8='RT700 PinMux v0.95'!DJ8,"",'RT700 PinMux v0.94'!DJ8&amp;" vs "&amp;'RT700 PinMux v0.95'!DJ8)</f>
        <v/>
      </c>
      <c r="DK8" s="203" t="str">
        <f>IF('RT700 PinMux v0.94'!DK8='RT700 PinMux v0.95'!DK8,"",'RT700 PinMux v0.94'!DK8&amp;" vs "&amp;'RT700 PinMux v0.95'!DK8)</f>
        <v/>
      </c>
      <c r="DL8" s="203" t="str">
        <f>IF('RT700 PinMux v0.94'!DL8='RT700 PinMux v0.95'!DL8,"",'RT700 PinMux v0.94'!DL8&amp;" vs "&amp;'RT700 PinMux v0.95'!DL8)</f>
        <v/>
      </c>
      <c r="DM8" s="203" t="str">
        <f>IF('RT700 PinMux v0.94'!DM8='RT700 PinMux v0.95'!DM8,"",'RT700 PinMux v0.94'!DM8&amp;" vs "&amp;'RT700 PinMux v0.95'!DM8)</f>
        <v/>
      </c>
      <c r="DN8" s="203" t="str">
        <f>IF('RT700 PinMux v0.94'!DN8='RT700 PinMux v0.95'!DN8,"",'RT700 PinMux v0.94'!DN8&amp;" vs "&amp;'RT700 PinMux v0.95'!DN8)</f>
        <v/>
      </c>
      <c r="DO8" s="203"/>
      <c r="DP8" s="203"/>
      <c r="DQ8" s="203" t="str">
        <f>IF('RT700 PinMux v0.94'!DQ8='RT700 PinMux v0.95'!DQ8,"",'RT700 PinMux v0.94'!DQ8&amp;" vs "&amp;'RT700 PinMux v0.95'!DQ8)</f>
        <v/>
      </c>
      <c r="DR8" s="203" t="str">
        <f>IF('RT700 PinMux v0.94'!DR8='RT700 PinMux v0.95'!DR8,"",'RT700 PinMux v0.94'!DR8&amp;" vs "&amp;'RT700 PinMux v0.95'!DR8)</f>
        <v/>
      </c>
      <c r="DS8" s="203" t="str">
        <f>IF('RT700 PinMux v0.94'!DS8='RT700 PinMux v0.95'!DS8,"",'RT700 PinMux v0.94'!DS8&amp;" vs "&amp;'RT700 PinMux v0.95'!DS8)</f>
        <v/>
      </c>
      <c r="DT8" s="203" t="str">
        <f>IF('RT700 PinMux v0.94'!DT8='RT700 PinMux v0.95'!DT8,"",'RT700 PinMux v0.94'!DT8&amp;" vs "&amp;'RT700 PinMux v0.95'!DT8)</f>
        <v/>
      </c>
      <c r="DU8" s="203" t="str">
        <f>IF('RT700 PinMux v0.94'!DU8='RT700 PinMux v0.95'!DU8,"",'RT700 PinMux v0.94'!DU8&amp;" vs "&amp;'RT700 PinMux v0.95'!DU8)</f>
        <v/>
      </c>
      <c r="DV8" s="203" t="str">
        <f>IF('RT700 PinMux v0.94'!DV8='RT700 PinMux v0.95'!DV8,"",'RT700 PinMux v0.94'!DV8&amp;" vs "&amp;'RT700 PinMux v0.95'!DV8)</f>
        <v/>
      </c>
      <c r="DW8" s="203" t="str">
        <f>IF('RT700 PinMux v0.94'!DW8='RT700 PinMux v0.95'!DW8,"",'RT700 PinMux v0.94'!DW8&amp;" vs "&amp;'RT700 PinMux v0.95'!DW8)</f>
        <v/>
      </c>
      <c r="DX8" s="203" t="str">
        <f>IF('RT700 PinMux v0.94'!DX8='RT700 PinMux v0.95'!DX8,"",'RT700 PinMux v0.94'!DX8&amp;" vs "&amp;'RT700 PinMux v0.95'!DX8)</f>
        <v/>
      </c>
      <c r="DY8" s="203" t="str">
        <f>IF('RT700 PinMux v0.94'!DY8='RT700 PinMux v0.95'!DY8,"",'RT700 PinMux v0.94'!DY8&amp;" vs "&amp;'RT700 PinMux v0.95'!DY8)</f>
        <v/>
      </c>
      <c r="DZ8" s="203" t="str">
        <f>IF('RT700 PinMux v0.94'!DZ8='RT700 PinMux v0.95'!DZ8,"",'RT700 PinMux v0.94'!DZ8&amp;" vs "&amp;'RT700 PinMux v0.95'!DZ8)</f>
        <v/>
      </c>
      <c r="EA8" s="203" t="str">
        <f>IF('RT700 PinMux v0.94'!EA8='RT700 PinMux v0.95'!EA8,"",'RT700 PinMux v0.94'!EA8&amp;" vs "&amp;'RT700 PinMux v0.95'!EA8)</f>
        <v/>
      </c>
      <c r="EB8" s="203" t="str">
        <f>IF('RT700 PinMux v0.94'!EB8='RT700 PinMux v0.95'!EB8,"",'RT700 PinMux v0.94'!EB8&amp;" vs "&amp;'RT700 PinMux v0.95'!EB8)</f>
        <v/>
      </c>
      <c r="EC8" s="203" t="str">
        <f>IF('RT700 PinMux v0.94'!EC8='RT700 PinMux v0.95'!EC8,"",'RT700 PinMux v0.94'!EC8&amp;" vs "&amp;'RT700 PinMux v0.95'!EC8)</f>
        <v/>
      </c>
      <c r="ED8" s="203" t="str">
        <f>IF('RT700 PinMux v0.94'!ED8='RT700 PinMux v0.95'!ED8,"",'RT700 PinMux v0.94'!ED8&amp;" vs "&amp;'RT700 PinMux v0.95'!ED8)</f>
        <v/>
      </c>
      <c r="EE8" s="203" t="str">
        <f>IF('RT700 PinMux v0.94'!EE8='RT700 PinMux v0.95'!EE8,"",'RT700 PinMux v0.94'!EE8&amp;" vs "&amp;'RT700 PinMux v0.95'!EE8)</f>
        <v/>
      </c>
      <c r="EF8" s="203" t="str">
        <f>IF('RT700 PinMux v0.94'!EF8='RT700 PinMux v0.95'!EF8,"",'RT700 PinMux v0.94'!EF8&amp;" vs "&amp;'RT700 PinMux v0.95'!EF8)</f>
        <v/>
      </c>
      <c r="EG8" s="203" t="str">
        <f>IF('RT700 PinMux v0.94'!EG8='RT700 PinMux v0.95'!EG8,"",'RT700 PinMux v0.94'!EG8&amp;" vs "&amp;'RT700 PinMux v0.95'!EG8)</f>
        <v/>
      </c>
      <c r="EH8" s="203" t="str">
        <f>IF('RT700 PinMux v0.94'!EH8='RT700 PinMux v0.95'!EH8,"",'RT700 PinMux v0.94'!EH8&amp;" vs "&amp;'RT700 PinMux v0.95'!EH8)</f>
        <v/>
      </c>
      <c r="EI8" s="203" t="str">
        <f>IF('RT700 PinMux v0.94'!EI8='RT700 PinMux v0.95'!EI8,"",'RT700 PinMux v0.94'!EI8&amp;" vs "&amp;'RT700 PinMux v0.95'!EI8)</f>
        <v/>
      </c>
      <c r="EJ8" s="203" t="str">
        <f>IF('RT700 PinMux v0.94'!EJ8='RT700 PinMux v0.95'!EJ8,"",'RT700 PinMux v0.94'!EJ8&amp;" vs "&amp;'RT700 PinMux v0.95'!EJ8)</f>
        <v/>
      </c>
      <c r="EK8" s="203" t="str">
        <f>IF('RT700 PinMux v0.94'!EK8='RT700 PinMux v0.95'!EK8,"",'RT700 PinMux v0.94'!EK8&amp;" vs "&amp;'RT700 PinMux v0.95'!EK8)</f>
        <v/>
      </c>
      <c r="EL8" s="203"/>
      <c r="EM8" s="203"/>
      <c r="EN8" s="203" t="str">
        <f>IF('RT700 PinMux v0.94'!EN8='RT700 PinMux v0.95'!EN8,"",'RT700 PinMux v0.94'!EN8&amp;" vs "&amp;'RT700 PinMux v0.95'!EN8)</f>
        <v/>
      </c>
      <c r="EO8" s="203" t="str">
        <f>IF('RT700 PinMux v0.94'!EO8='RT700 PinMux v0.95'!EO8,"",'RT700 PinMux v0.94'!EO8&amp;" vs "&amp;'RT700 PinMux v0.95'!EO8)</f>
        <v/>
      </c>
      <c r="EP8" s="203" t="str">
        <f>IF('RT700 PinMux v0.94'!EP8='RT700 PinMux v0.95'!EP8,"",'RT700 PinMux v0.94'!EP8&amp;" vs "&amp;'RT700 PinMux v0.95'!EP8)</f>
        <v/>
      </c>
      <c r="EQ8" s="203" t="str">
        <f>IF('RT700 PinMux v0.94'!EQ8='RT700 PinMux v0.95'!EQ8,"",'RT700 PinMux v0.94'!EQ8&amp;" vs "&amp;'RT700 PinMux v0.95'!EQ8)</f>
        <v/>
      </c>
      <c r="ER8" s="203" t="str">
        <f>IF('RT700 PinMux v0.94'!ER8='RT700 PinMux v0.95'!ER8,"",'RT700 PinMux v0.94'!ER8&amp;" vs "&amp;'RT700 PinMux v0.95'!ER8)</f>
        <v/>
      </c>
      <c r="ES8" s="203" t="str">
        <f>IF('RT700 PinMux v0.94'!ES8='RT700 PinMux v0.95'!ES8,"",'RT700 PinMux v0.94'!ES8&amp;" vs "&amp;'RT700 PinMux v0.95'!ES8)</f>
        <v/>
      </c>
      <c r="ET8" s="203" t="str">
        <f>IF('RT700 PinMux v0.94'!ET8='RT700 PinMux v0.95'!ET8,"",'RT700 PinMux v0.94'!ET8&amp;" vs "&amp;'RT700 PinMux v0.95'!ET8)</f>
        <v/>
      </c>
      <c r="EU8" s="203" t="str">
        <f>IF('RT700 PinMux v0.94'!EU8='RT700 PinMux v0.95'!EU8,"",'RT700 PinMux v0.94'!EU8&amp;" vs "&amp;'RT700 PinMux v0.95'!EU8)</f>
        <v/>
      </c>
      <c r="EV8" s="203" t="str">
        <f>IF('RT700 PinMux v0.94'!EV8='RT700 PinMux v0.95'!EV8,"",'RT700 PinMux v0.94'!EV8&amp;" vs "&amp;'RT700 PinMux v0.95'!EV8)</f>
        <v/>
      </c>
      <c r="EW8" s="203" t="str">
        <f>IF('RT700 PinMux v0.94'!EW8='RT700 PinMux v0.95'!EW8,"",'RT700 PinMux v0.94'!EW8&amp;" vs "&amp;'RT700 PinMux v0.95'!EW8)</f>
        <v/>
      </c>
      <c r="EX8" s="203" t="str">
        <f>IF('RT700 PinMux v0.94'!EX8='RT700 PinMux v0.95'!EX8,"",'RT700 PinMux v0.94'!EX8&amp;" vs "&amp;'RT700 PinMux v0.95'!EX8)</f>
        <v/>
      </c>
      <c r="EY8" s="203" t="str">
        <f>IF('RT700 PinMux v0.94'!EY8='RT700 PinMux v0.95'!EY8,"",'RT700 PinMux v0.94'!EY8&amp;" vs "&amp;'RT700 PinMux v0.95'!EY8)</f>
        <v/>
      </c>
      <c r="EZ8" s="203" t="str">
        <f>IF('RT700 PinMux v0.94'!EZ8='RT700 PinMux v0.95'!EZ8,"",'RT700 PinMux v0.94'!EZ8&amp;" vs "&amp;'RT700 PinMux v0.95'!EZ8)</f>
        <v/>
      </c>
      <c r="FA8" s="203"/>
      <c r="FB8" s="203" t="str">
        <f>IF('RT700 PinMux v0.94'!FB8='RT700 PinMux v0.95'!FB8,"",'RT700 PinMux v0.94'!FB8&amp;" vs "&amp;'RT700 PinMux v0.95'!FB8)</f>
        <v/>
      </c>
      <c r="FC8" s="203" t="str">
        <f>IF('RT700 PinMux v0.94'!FC8='RT700 PinMux v0.95'!FC8,"",'RT700 PinMux v0.94'!FC8&amp;" vs "&amp;'RT700 PinMux v0.95'!FC8)</f>
        <v/>
      </c>
      <c r="FD8" s="203" t="str">
        <f>IF('RT700 PinMux v0.94'!FD8='RT700 PinMux v0.95'!FD8,"",'RT700 PinMux v0.94'!FD8&amp;" vs "&amp;'RT700 PinMux v0.95'!FD8)</f>
        <v/>
      </c>
      <c r="FE8" s="203" t="str">
        <f>IF('RT700 PinMux v0.94'!FE8='RT700 PinMux v0.95'!FE8,"",'RT700 PinMux v0.94'!FE8&amp;" vs "&amp;'RT700 PinMux v0.95'!FE8)</f>
        <v/>
      </c>
      <c r="FF8" s="203" t="str">
        <f>IF('RT700 PinMux v0.94'!FF8='RT700 PinMux v0.95'!FF8,"",'RT700 PinMux v0.94'!FF8&amp;" vs "&amp;'RT700 PinMux v0.95'!FF8)</f>
        <v/>
      </c>
      <c r="FG8" s="203" t="str">
        <f>IF('RT700 PinMux v0.94'!FG8='RT700 PinMux v0.95'!FG8,"",'RT700 PinMux v0.94'!FG8&amp;" vs "&amp;'RT700 PinMux v0.95'!FG8)</f>
        <v/>
      </c>
      <c r="FH8" s="203" t="str">
        <f>IF('RT700 PinMux v0.94'!FH8='RT700 PinMux v0.95'!FH8,"",'RT700 PinMux v0.94'!FH8&amp;" vs "&amp;'RT700 PinMux v0.95'!FH8)</f>
        <v/>
      </c>
      <c r="FI8" s="203" t="str">
        <f>IF('RT700 PinMux v0.94'!FI8='RT700 PinMux v0.95'!FI8,"",'RT700 PinMux v0.94'!FI8&amp;" vs "&amp;'RT700 PinMux v0.95'!FI8)</f>
        <v/>
      </c>
      <c r="FJ8" s="203" t="str">
        <f>IF('RT700 PinMux v0.94'!FJ8='RT700 PinMux v0.95'!FJ8,"",'RT700 PinMux v0.94'!FJ8&amp;" vs "&amp;'RT700 PinMux v0.95'!FJ8)</f>
        <v/>
      </c>
      <c r="FK8" s="203" t="str">
        <f>IF('RT700 PinMux v0.94'!FK8='RT700 PinMux v0.95'!FK8,"",'RT700 PinMux v0.94'!FK8&amp;" vs "&amp;'RT700 PinMux v0.95'!FK8)</f>
        <v/>
      </c>
      <c r="FL8" s="203" t="str">
        <f>IF('RT700 PinMux v0.94'!FL8='RT700 PinMux v0.95'!FL8,"",'RT700 PinMux v0.94'!FL8&amp;" vs "&amp;'RT700 PinMux v0.95'!FL8)</f>
        <v/>
      </c>
      <c r="FM8" s="203" t="str">
        <f>IF('RT700 PinMux v0.94'!FM8='RT700 PinMux v0.95'!FM8,"",'RT700 PinMux v0.94'!FM8&amp;" vs "&amp;'RT700 PinMux v0.95'!FM8)</f>
        <v/>
      </c>
      <c r="FN8" s="203" t="str">
        <f>IF('RT700 PinMux v0.94'!FN8='RT700 PinMux v0.95'!FN8,"",'RT700 PinMux v0.94'!FN8&amp;" vs "&amp;'RT700 PinMux v0.95'!FN8)</f>
        <v/>
      </c>
      <c r="FO8" s="203" t="str">
        <f>IF('RT700 PinMux v0.94'!FO8='RT700 PinMux v0.95'!FO8,"",'RT700 PinMux v0.94'!FO8&amp;" vs "&amp;'RT700 PinMux v0.95'!FO8)</f>
        <v/>
      </c>
      <c r="FP8" s="203" t="str">
        <f>IF('RT700 PinMux v0.94'!FP8='RT700 PinMux v0.95'!FP8,"",'RT700 PinMux v0.94'!FP8&amp;" vs "&amp;'RT700 PinMux v0.95'!FP8)</f>
        <v/>
      </c>
      <c r="FQ8" s="203" t="str">
        <f>IF('RT700 PinMux v0.94'!FQ8='RT700 PinMux v0.95'!FQ8,"",'RT700 PinMux v0.94'!FQ8&amp;" vs "&amp;'RT700 PinMux v0.95'!FQ8)</f>
        <v/>
      </c>
      <c r="FR8" s="203" t="str">
        <f>IF('RT700 PinMux v0.94'!FR8='RT700 PinMux v0.95'!FR8,"",'RT700 PinMux v0.94'!FR8&amp;" vs "&amp;'RT700 PinMux v0.95'!FR8)</f>
        <v/>
      </c>
      <c r="FS8" s="203" t="str">
        <f>IF('RT700 PinMux v0.94'!FS8='RT700 PinMux v0.95'!FS8,"",'RT700 PinMux v0.94'!FS8&amp;" vs "&amp;'RT700 PinMux v0.95'!FS8)</f>
        <v/>
      </c>
      <c r="FT8" s="203" t="str">
        <f>IF('RT700 PinMux v0.94'!FT8='RT700 PinMux v0.95'!FT8,"",'RT700 PinMux v0.94'!FT8&amp;" vs "&amp;'RT700 PinMux v0.95'!FT8)</f>
        <v/>
      </c>
      <c r="FU8" s="203" t="str">
        <f>IF('RT700 PinMux v0.94'!FU8='RT700 PinMux v0.95'!FU8,"",'RT700 PinMux v0.94'!FU8&amp;" vs "&amp;'RT700 PinMux v0.95'!FU8)</f>
        <v/>
      </c>
      <c r="FV8" s="203" t="str">
        <f>IF('RT700 PinMux v0.94'!FV8='RT700 PinMux v0.95'!FV8,"",'RT700 PinMux v0.94'!FV8&amp;" vs "&amp;'RT700 PinMux v0.95'!FV8)</f>
        <v/>
      </c>
      <c r="FW8" s="203" t="str">
        <f>IF('RT700 PinMux v0.94'!FW8='RT700 PinMux v0.95'!FW8,"",'RT700 PinMux v0.94'!FW8&amp;" vs "&amp;'RT700 PinMux v0.95'!FW8)</f>
        <v/>
      </c>
      <c r="FX8" s="203" t="str">
        <f>IF('RT700 PinMux v0.94'!FX8='RT700 PinMux v0.95'!FX8,"",'RT700 PinMux v0.94'!FX8&amp;" vs "&amp;'RT700 PinMux v0.95'!FX8)</f>
        <v/>
      </c>
      <c r="FY8" s="203" t="str">
        <f>IF('RT700 PinMux v0.94'!FY8='RT700 PinMux v0.95'!FY8,"",'RT700 PinMux v0.94'!FY8&amp;" vs "&amp;'RT700 PinMux v0.95'!FY8)</f>
        <v/>
      </c>
      <c r="FZ8" s="203" t="str">
        <f>IF('RT700 PinMux v0.94'!FZ8='RT700 PinMux v0.95'!FZ8,"",'RT700 PinMux v0.94'!FZ8&amp;" vs "&amp;'RT700 PinMux v0.95'!FZ8)</f>
        <v/>
      </c>
      <c r="GA8" s="203" t="str">
        <f>IF('RT700 PinMux v0.94'!GA8='RT700 PinMux v0.95'!GA8,"",'RT700 PinMux v0.94'!GA8&amp;" vs "&amp;'RT700 PinMux v0.95'!GA8)</f>
        <v/>
      </c>
      <c r="GB8" s="360"/>
      <c r="GC8" s="203"/>
      <c r="GD8" s="203" t="str">
        <f>IF('RT700 PinMux v0.94'!GD8='RT700 PinMux v0.95'!GD8,"",'RT700 PinMux v0.94'!GD8&amp;" vs "&amp;'RT700 PinMux v0.95'!GD8)</f>
        <v/>
      </c>
      <c r="GE8" s="203" t="str">
        <f>IF('RT700 PinMux v0.94'!GE8='RT700 PinMux v0.95'!GE8,"",'RT700 PinMux v0.94'!GE8&amp;" vs "&amp;'RT700 PinMux v0.95'!GE8)</f>
        <v/>
      </c>
      <c r="GF8" s="203" t="str">
        <f>IF('RT700 PinMux v0.94'!GF8='RT700 PinMux v0.95'!GF8,"",'RT700 PinMux v0.94'!GF8&amp;" vs "&amp;'RT700 PinMux v0.95'!GF8)</f>
        <v/>
      </c>
      <c r="GG8" s="203" t="str">
        <f>IF('RT700 PinMux v0.94'!GG8='RT700 PinMux v0.95'!GG8,"",'RT700 PinMux v0.94'!GG8&amp;" vs "&amp;'RT700 PinMux v0.95'!GG8)</f>
        <v/>
      </c>
      <c r="GH8" s="203" t="str">
        <f>IF('RT700 PinMux v0.94'!GH8='RT700 PinMux v0.95'!GH8,"",'RT700 PinMux v0.94'!GH8&amp;" vs "&amp;'RT700 PinMux v0.95'!GH8)</f>
        <v/>
      </c>
      <c r="GI8" s="203" t="str">
        <f>IF('RT700 PinMux v0.94'!GI8='RT700 PinMux v0.95'!GI8,"",'RT700 PinMux v0.94'!GI8&amp;" vs "&amp;'RT700 PinMux v0.95'!GI8)</f>
        <v/>
      </c>
      <c r="GJ8" s="203" t="str">
        <f>IF('RT700 PinMux v0.94'!GJ8='RT700 PinMux v0.95'!GJ8,"",'RT700 PinMux v0.94'!GJ8&amp;" vs "&amp;'RT700 PinMux v0.95'!GJ8)</f>
        <v/>
      </c>
      <c r="GK8" s="203" t="str">
        <f>IF('RT700 PinMux v0.94'!GK8='RT700 PinMux v0.95'!GK8,"",'RT700 PinMux v0.94'!GK8&amp;" vs "&amp;'RT700 PinMux v0.95'!GK8)</f>
        <v/>
      </c>
      <c r="GL8" s="203" t="str">
        <f>IF('RT700 PinMux v0.94'!GL8='RT700 PinMux v0.95'!GL8,"",'RT700 PinMux v0.94'!GL8&amp;" vs "&amp;'RT700 PinMux v0.95'!GL8)</f>
        <v/>
      </c>
      <c r="GM8" s="203" t="str">
        <f>IF('RT700 PinMux v0.94'!GM8='RT700 PinMux v0.95'!GM8,"",'RT700 PinMux v0.94'!GM8&amp;" vs "&amp;'RT700 PinMux v0.95'!GM8)</f>
        <v/>
      </c>
      <c r="GN8" s="203" t="str">
        <f>IF('RT700 PinMux v0.94'!GN8='RT700 PinMux v0.95'!GN8,"",'RT700 PinMux v0.94'!GN8&amp;" vs "&amp;'RT700 PinMux v0.95'!GN8)</f>
        <v/>
      </c>
      <c r="GO8" s="203" t="str">
        <f>IF('RT700 PinMux v0.94'!GO8='RT700 PinMux v0.95'!GO8,"",'RT700 PinMux v0.94'!GO8&amp;" vs "&amp;'RT700 PinMux v0.95'!GO8)</f>
        <v/>
      </c>
      <c r="GP8" s="203" t="str">
        <f>IF('RT700 PinMux v0.94'!GP8='RT700 PinMux v0.95'!GP8,"",'RT700 PinMux v0.94'!GP8&amp;" vs "&amp;'RT700 PinMux v0.95'!GP8)</f>
        <v/>
      </c>
      <c r="GQ8" s="203" t="str">
        <f>IF('RT700 PinMux v0.94'!GQ8='RT700 PinMux v0.95'!GQ8,"",'RT700 PinMux v0.94'!GQ8&amp;" vs "&amp;'RT700 PinMux v0.95'!GQ8)</f>
        <v/>
      </c>
      <c r="GR8" s="203" t="str">
        <f>IF('RT700 PinMux v0.94'!GR8='RT700 PinMux v0.95'!GR8,"",'RT700 PinMux v0.94'!GR8&amp;" vs "&amp;'RT700 PinMux v0.95'!GR8)</f>
        <v/>
      </c>
      <c r="GS8" s="203" t="str">
        <f>IF('RT700 PinMux v0.94'!GS8='RT700 PinMux v0.95'!GS8,"",'RT700 PinMux v0.94'!GS8&amp;" vs "&amp;'RT700 PinMux v0.95'!GS8)</f>
        <v/>
      </c>
      <c r="GT8" s="203" t="str">
        <f>IF('RT700 PinMux v0.94'!GT8='RT700 PinMux v0.95'!GT8,"",'RT700 PinMux v0.94'!GT8&amp;" vs "&amp;'RT700 PinMux v0.95'!GT8)</f>
        <v/>
      </c>
      <c r="GU8" s="203" t="str">
        <f>IF('RT700 PinMux v0.94'!GU8='RT700 PinMux v0.95'!GU8,"",'RT700 PinMux v0.94'!GU8&amp;" vs "&amp;'RT700 PinMux v0.95'!GU8)</f>
        <v/>
      </c>
      <c r="GV8" s="203" t="str">
        <f>IF('RT700 PinMux v0.94'!GV8='RT700 PinMux v0.95'!GV8,"",'RT700 PinMux v0.94'!GV8&amp;" vs "&amp;'RT700 PinMux v0.95'!GV8)</f>
        <v/>
      </c>
      <c r="GW8" s="203" t="str">
        <f>IF('RT700 PinMux v0.94'!GW8='RT700 PinMux v0.95'!GW8,"",'RT700 PinMux v0.94'!GW8&amp;" vs "&amp;'RT700 PinMux v0.95'!GW8)</f>
        <v/>
      </c>
      <c r="GX8" s="203" t="str">
        <f>IF('RT700 PinMux v0.94'!GX8='RT700 PinMux v0.95'!GX8,"",'RT700 PinMux v0.94'!GX8&amp;" vs "&amp;'RT700 PinMux v0.95'!GX8)</f>
        <v/>
      </c>
      <c r="GY8" s="203" t="str">
        <f>IF('RT700 PinMux v0.94'!GY8='RT700 PinMux v0.95'!GY8,"",'RT700 PinMux v0.94'!GY8&amp;" vs "&amp;'RT700 PinMux v0.95'!GY8)</f>
        <v/>
      </c>
      <c r="GZ8" s="203" t="str">
        <f>IF('RT700 PinMux v0.94'!GZ8='RT700 PinMux v0.95'!GZ8,"",'RT700 PinMux v0.94'!GZ8&amp;" vs "&amp;'RT700 PinMux v0.95'!GZ8)</f>
        <v/>
      </c>
      <c r="HA8" s="203" t="str">
        <f>IF('RT700 PinMux v0.94'!HA8='RT700 PinMux v0.95'!HA8,"",'RT700 PinMux v0.94'!HA8&amp;" vs "&amp;'RT700 PinMux v0.95'!HA8)</f>
        <v/>
      </c>
      <c r="HB8" s="203" t="str">
        <f>IF('RT700 PinMux v0.94'!HB8='RT700 PinMux v0.95'!HB8,"",'RT700 PinMux v0.94'!HB8&amp;" vs "&amp;'RT700 PinMux v0.95'!HB8)</f>
        <v/>
      </c>
      <c r="HC8" s="203" t="str">
        <f>IF('RT700 PinMux v0.94'!HC8='RT700 PinMux v0.95'!HC8,"",'RT700 PinMux v0.94'!HC8&amp;" vs "&amp;'RT700 PinMux v0.95'!HC8)</f>
        <v/>
      </c>
      <c r="HD8" s="203" t="str">
        <f>IF('RT700 PinMux v0.94'!HD8='RT700 PinMux v0.95'!HD8,"",'RT700 PinMux v0.94'!HD8&amp;" vs "&amp;'RT700 PinMux v0.95'!HD8)</f>
        <v/>
      </c>
      <c r="HE8" s="203" t="str">
        <f>IF('RT700 PinMux v0.94'!HE8='RT700 PinMux v0.95'!HE8,"",'RT700 PinMux v0.94'!HE8&amp;" vs "&amp;'RT700 PinMux v0.95'!HE8)</f>
        <v/>
      </c>
      <c r="HF8" s="203" t="str">
        <f>IF('RT700 PinMux v0.94'!HF8='RT700 PinMux v0.95'!HF8,"",'RT700 PinMux v0.94'!HF8&amp;" vs "&amp;'RT700 PinMux v0.95'!HF8)</f>
        <v/>
      </c>
      <c r="HG8" s="203" t="str">
        <f>IF('RT700 PinMux v0.94'!HG8='RT700 PinMux v0.95'!HG8,"",'RT700 PinMux v0.94'!HG8&amp;" vs "&amp;'RT700 PinMux v0.95'!HG8)</f>
        <v/>
      </c>
      <c r="HH8" s="203" t="str">
        <f>IF('RT700 PinMux v0.94'!HH8='RT700 PinMux v0.95'!HH8,"",'RT700 PinMux v0.94'!HH8&amp;" vs "&amp;'RT700 PinMux v0.95'!HH8)</f>
        <v/>
      </c>
      <c r="HI8" s="203" t="str">
        <f>IF('RT700 PinMux v0.94'!HI8='RT700 PinMux v0.95'!HI8,"",'RT700 PinMux v0.94'!HI8&amp;" vs "&amp;'RT700 PinMux v0.95'!HI8)</f>
        <v/>
      </c>
      <c r="HJ8" s="203" t="str">
        <f>IF('RT700 PinMux v0.94'!HJ8='RT700 PinMux v0.95'!HJ8,"",'RT700 PinMux v0.94'!HJ8&amp;" vs "&amp;'RT700 PinMux v0.95'!HJ8)</f>
        <v/>
      </c>
      <c r="HK8" s="203" t="str">
        <f>IF('RT700 PinMux v0.94'!HK8='RT700 PinMux v0.95'!HK8,"",'RT700 PinMux v0.94'!HK8&amp;" vs "&amp;'RT700 PinMux v0.95'!HK8)</f>
        <v/>
      </c>
      <c r="HL8" s="203" t="str">
        <f>IF('RT700 PinMux v0.94'!HL8='RT700 PinMux v0.95'!HL8,"",'RT700 PinMux v0.94'!HL8&amp;" vs "&amp;'RT700 PinMux v0.95'!HL8)</f>
        <v/>
      </c>
      <c r="HM8" s="203"/>
      <c r="HN8" s="203" t="str">
        <f>IF('RT700 PinMux v0.94'!HN8='RT700 PinMux v0.95'!HN8,"",'RT700 PinMux v0.94'!HN8&amp;" vs "&amp;'RT700 PinMux v0.95'!HN8)</f>
        <v/>
      </c>
      <c r="HO8" s="203" t="str">
        <f>IF('RT700 PinMux v0.94'!HO8='RT700 PinMux v0.95'!HO8,"",'RT700 PinMux v0.94'!HO8&amp;" vs "&amp;'RT700 PinMux v0.95'!HO8)</f>
        <v/>
      </c>
      <c r="HP8" s="203" t="str">
        <f>IF('RT700 PinMux v0.94'!HP8='RT700 PinMux v0.95'!HP8,"",'RT700 PinMux v0.94'!HP8&amp;" vs "&amp;'RT700 PinMux v0.95'!HP8)</f>
        <v/>
      </c>
      <c r="HQ8" s="203" t="str">
        <f>IF('RT700 PinMux v0.94'!HQ8='RT700 PinMux v0.95'!HQ8,"",'RT700 PinMux v0.94'!HQ8&amp;" vs "&amp;'RT700 PinMux v0.95'!HQ8)</f>
        <v/>
      </c>
      <c r="HR8" s="203" t="str">
        <f>IF('RT700 PinMux v0.94'!HR8='RT700 PinMux v0.95'!HR8,"",'RT700 PinMux v0.94'!HR8&amp;" vs "&amp;'RT700 PinMux v0.95'!HR8)</f>
        <v/>
      </c>
      <c r="HS8" s="203" t="str">
        <f>IF('RT700 PinMux v0.94'!HS8='RT700 PinMux v0.95'!HS8,"",'RT700 PinMux v0.94'!HS8&amp;" vs "&amp;'RT700 PinMux v0.95'!HS8)</f>
        <v/>
      </c>
      <c r="HT8" s="203" t="str">
        <f>IF('RT700 PinMux v0.94'!HT8='RT700 PinMux v0.95'!HT8,"",'RT700 PinMux v0.94'!HT8&amp;" vs "&amp;'RT700 PinMux v0.95'!HT8)</f>
        <v/>
      </c>
      <c r="HU8" s="203" t="str">
        <f>IF('RT700 PinMux v0.94'!HU8='RT700 PinMux v0.95'!HU8,"",'RT700 PinMux v0.94'!HU8&amp;" vs "&amp;'RT700 PinMux v0.95'!HU8)</f>
        <v/>
      </c>
      <c r="HV8" s="203" t="str">
        <f>IF('RT700 PinMux v0.94'!HV8='RT700 PinMux v0.95'!HV8,"",'RT700 PinMux v0.94'!HV8&amp;" vs "&amp;'RT700 PinMux v0.95'!HV8)</f>
        <v/>
      </c>
      <c r="HW8" s="203" t="str">
        <f>IF('RT700 PinMux v0.94'!HW8='RT700 PinMux v0.95'!HW8,"",'RT700 PinMux v0.94'!HW8&amp;" vs "&amp;'RT700 PinMux v0.95'!HW8)</f>
        <v/>
      </c>
      <c r="HX8" s="203" t="str">
        <f>IF('RT700 PinMux v0.94'!HX8='RT700 PinMux v0.95'!HX8,"",'RT700 PinMux v0.94'!HX8&amp;" vs "&amp;'RT700 PinMux v0.95'!HX8)</f>
        <v/>
      </c>
      <c r="HY8" s="203" t="str">
        <f>IF('RT700 PinMux v0.94'!HY8='RT700 PinMux v0.95'!HY8,"",'RT700 PinMux v0.94'!HY8&amp;" vs "&amp;'RT700 PinMux v0.95'!HY8)</f>
        <v/>
      </c>
      <c r="HZ8" s="203" t="str">
        <f>IF('RT700 PinMux v0.94'!HZ8='RT700 PinMux v0.95'!HZ8,"",'RT700 PinMux v0.94'!HZ8&amp;" vs "&amp;'RT700 PinMux v0.95'!HZ8)</f>
        <v/>
      </c>
      <c r="IA8" s="203" t="str">
        <f>IF('RT700 PinMux v0.94'!IA8='RT700 PinMux v0.95'!IA8,"",'RT700 PinMux v0.94'!IA8&amp;" vs "&amp;'RT700 PinMux v0.95'!IA8)</f>
        <v/>
      </c>
      <c r="IB8" s="203" t="str">
        <f>IF('RT700 PinMux v0.94'!IB8='RT700 PinMux v0.95'!IB8,"",'RT700 PinMux v0.94'!IB8&amp;" vs "&amp;'RT700 PinMux v0.95'!IB8)</f>
        <v/>
      </c>
      <c r="IC8" s="203" t="str">
        <f>IF('RT700 PinMux v0.94'!IC8='RT700 PinMux v0.95'!IC8,"",'RT700 PinMux v0.94'!IC8&amp;" vs "&amp;'RT700 PinMux v0.95'!IC8)</f>
        <v/>
      </c>
      <c r="ID8" s="203" t="str">
        <f>IF('RT700 PinMux v0.94'!ID8='RT700 PinMux v0.95'!ID8,"",'RT700 PinMux v0.94'!ID8&amp;" vs "&amp;'RT700 PinMux v0.95'!ID8)</f>
        <v/>
      </c>
      <c r="IE8" s="203" t="str">
        <f>IF('RT700 PinMux v0.94'!IE8='RT700 PinMux v0.95'!IE8,"",'RT700 PinMux v0.94'!IE8&amp;" vs "&amp;'RT700 PinMux v0.95'!IE8)</f>
        <v/>
      </c>
      <c r="IF8" s="349"/>
      <c r="IG8" s="343"/>
      <c r="IH8" s="203" t="s">
        <v>996</v>
      </c>
      <c r="II8" s="203" t="s">
        <v>996</v>
      </c>
      <c r="IJ8" s="203" t="s">
        <v>996</v>
      </c>
      <c r="IK8" s="203" t="s">
        <v>996</v>
      </c>
      <c r="IL8" s="203" t="s">
        <v>996</v>
      </c>
      <c r="IM8" s="203" t="s">
        <v>996</v>
      </c>
      <c r="IN8" s="203" t="s">
        <v>996</v>
      </c>
      <c r="IO8" s="203" t="s">
        <v>996</v>
      </c>
      <c r="IP8" s="203" t="s">
        <v>996</v>
      </c>
      <c r="IQ8" s="203" t="s">
        <v>996</v>
      </c>
      <c r="IR8" s="203"/>
      <c r="IS8" s="203" t="s">
        <v>996</v>
      </c>
      <c r="IT8" s="203" t="s">
        <v>996</v>
      </c>
      <c r="IU8" s="203" t="s">
        <v>996</v>
      </c>
      <c r="IV8" s="203" t="s">
        <v>996</v>
      </c>
      <c r="IW8" s="203" t="s">
        <v>996</v>
      </c>
      <c r="IX8" s="203" t="s">
        <v>996</v>
      </c>
      <c r="IY8" s="203" t="s">
        <v>996</v>
      </c>
      <c r="IZ8" s="203" t="s">
        <v>996</v>
      </c>
      <c r="JA8" s="203" t="s">
        <v>996</v>
      </c>
      <c r="JB8" s="203" t="s">
        <v>996</v>
      </c>
      <c r="JC8" s="203" t="s">
        <v>996</v>
      </c>
      <c r="JD8" s="203" t="s">
        <v>996</v>
      </c>
      <c r="JE8" s="203" t="s">
        <v>996</v>
      </c>
    </row>
    <row r="9" spans="1:265" s="7" customFormat="1" ht="11.5" x14ac:dyDescent="0.25">
      <c r="B9" s="222" t="str">
        <f>'RT700 PinMux v0.95'!B9</f>
        <v>Compute VDD2</v>
      </c>
      <c r="C9" s="217" t="str">
        <f>'RT700 PinMux v0.95'!C9</f>
        <v>VDDIO</v>
      </c>
      <c r="D9" s="113" t="str">
        <f>IF('RT700 PinMux v0.94'!D9='RT700 PinMux v0.95'!D9,"",'RT700 PinMux v0.94'!D9&amp;" vs "&amp;'RT700 PinMux v0.95'!D9)</f>
        <v/>
      </c>
      <c r="E9" s="186" t="str">
        <f>IF('RT700 PinMux v0.94'!E9='RT700 PinMux v0.95'!E9,"",'RT700 PinMux v0.94'!E9&amp;" vs "&amp;'RT700 PinMux v0.95'!E9)</f>
        <v/>
      </c>
      <c r="F9" s="186" t="str">
        <f>IF('RT700 PinMux v0.94'!F9='RT700 PinMux v0.95'!F9,"",'RT700 PinMux v0.94'!F9&amp;" vs "&amp;'RT700 PinMux v0.95'!F9)</f>
        <v/>
      </c>
      <c r="G9" s="202" t="str">
        <f>IF('RT700 PinMux v0.94'!G9='RT700 PinMux v0.95'!G9,"",'RT700 PinMux v0.94'!G9&amp;" vs "&amp;'RT700 PinMux v0.95'!G9)</f>
        <v/>
      </c>
      <c r="H9" s="202" t="str">
        <f>IF('RT700 PinMux v0.94'!H9='RT700 PinMux v0.95'!H9,"",'RT700 PinMux v0.94'!H9&amp;" vs "&amp;'RT700 PinMux v0.95'!H9)</f>
        <v/>
      </c>
      <c r="I9" s="202" t="str">
        <f>IF('RT700 PinMux v0.94'!I9='RT700 PinMux v0.95'!I9,"",'RT700 PinMux v0.94'!I9&amp;" vs "&amp;'RT700 PinMux v0.95'!I9)</f>
        <v/>
      </c>
      <c r="J9" s="202" t="str">
        <f>IF('RT700 PinMux v0.94'!J9='RT700 PinMux v0.95'!J9,"",'RT700 PinMux v0.94'!J9&amp;" vs "&amp;'RT700 PinMux v0.95'!J9)</f>
        <v/>
      </c>
      <c r="K9" s="203" t="str">
        <f>IF('RT700 PinMux v0.94'!K9='RT700 PinMux v0.95'!K9,"",'RT700 PinMux v0.94'!K9&amp;" vs "&amp;'RT700 PinMux v0.95'!K9)</f>
        <v/>
      </c>
      <c r="L9" s="324" t="str">
        <f>IF('RT700 PinMux v0.94'!L9='RT700 PinMux v0.95'!L9,"",'RT700 PinMux v0.94'!L9&amp;" vs "&amp;'RT700 PinMux v0.95'!L9)</f>
        <v/>
      </c>
      <c r="M9" s="95" t="str">
        <f>IF('RT700 PinMux v0.94'!M9='RT700 PinMux v0.95'!M9,"",'RT700 PinMux v0.94'!M9&amp;" vs "&amp;'RT700 PinMux v0.95'!M9)</f>
        <v/>
      </c>
      <c r="N9" s="105" t="str">
        <f>IF('RT700 PinMux v0.94'!N9='RT700 PinMux v0.95'!N9,"",'RT700 PinMux v0.94'!N9&amp;" vs "&amp;'RT700 PinMux v0.95'!N9)</f>
        <v/>
      </c>
      <c r="O9" s="105" t="str">
        <f>IF('RT700 PinMux v0.94'!O9='RT700 PinMux v0.95'!O9,"",'RT700 PinMux v0.94'!O9&amp;" vs "&amp;'RT700 PinMux v0.95'!O9)</f>
        <v/>
      </c>
      <c r="P9" s="102" t="str">
        <f>IF('RT700 PinMux v0.94'!P9='RT700 PinMux v0.95'!P9,"",'RT700 PinMux v0.94'!P9&amp;" vs "&amp;'RT700 PinMux v0.95'!P9)</f>
        <v/>
      </c>
      <c r="Q9" s="101" t="str">
        <f>IF('RT700 PinMux v0.94'!Q9='RT700 PinMux v0.95'!Q9,"",'RT700 PinMux v0.94'!Q9&amp;" vs "&amp;'RT700 PinMux v0.95'!Q9)</f>
        <v/>
      </c>
      <c r="R9" s="101" t="str">
        <f>IF('RT700 PinMux v0.94'!R9='RT700 PinMux v0.95'!R9,"",'RT700 PinMux v0.94'!R9&amp;" vs "&amp;'RT700 PinMux v0.95'!R9)</f>
        <v/>
      </c>
      <c r="S9" s="29" t="str">
        <f>IF('RT700 PinMux v0.94'!S9='RT700 PinMux v0.95'!S9,"",'RT700 PinMux v0.94'!S9&amp;" vs "&amp;'RT700 PinMux v0.95'!S9)</f>
        <v/>
      </c>
      <c r="T9" s="134"/>
      <c r="U9" s="134"/>
      <c r="V9" s="134"/>
      <c r="W9" s="134"/>
      <c r="X9" s="134"/>
      <c r="Y9" s="134"/>
      <c r="Z9" s="134"/>
      <c r="AA9" s="356" t="str">
        <f>IF('RT700 PinMux v0.94'!AA9='RT700 PinMux v0.95'!AA9,"",'RT700 PinMux v0.94'!AA9&amp;" vs "&amp;'RT700 PinMux v0.95'!AA9)</f>
        <v/>
      </c>
      <c r="AB9" s="199" t="str">
        <f>IF('RT700 PinMux v0.94'!AB9='RT700 PinMux v0.95'!AB9,"",'RT700 PinMux v0.94'!AB9&amp;" vs "&amp;'RT700 PinMux v0.95'!AB9)</f>
        <v/>
      </c>
      <c r="AC9" s="357" t="str">
        <f>IF('RT700 PinMux v0.94'!AC9='RT700 PinMux v0.95'!AC9,"",'RT700 PinMux v0.94'!AC9&amp;" vs "&amp;'RT700 PinMux v0.95'!AC9)</f>
        <v/>
      </c>
      <c r="AD9" s="11" t="str">
        <f>IF('RT700 PinMux v0.94'!AD9='RT700 PinMux v0.95'!AD9,"",'RT700 PinMux v0.94'!AD9&amp;" vs "&amp;'RT700 PinMux v0.95'!AD9)</f>
        <v/>
      </c>
      <c r="AE9" s="21" t="str">
        <f>IF('RT700 PinMux v0.94'!AE9='RT700 PinMux v0.95'!AE9,"",'RT700 PinMux v0.94'!AE9&amp;" vs "&amp;'RT700 PinMux v0.95'!AE9)</f>
        <v/>
      </c>
      <c r="AF9" s="10" t="str">
        <f>IF('RT700 PinMux v0.94'!AF9='RT700 PinMux v0.95'!AF9,"",'RT700 PinMux v0.94'!AF9&amp;" vs "&amp;'RT700 PinMux v0.95'!AF9)</f>
        <v/>
      </c>
    </row>
    <row r="10" spans="1:265" s="7" customFormat="1" ht="11.5" x14ac:dyDescent="0.25">
      <c r="B10" s="222" t="str">
        <f>'RT700 PinMux v0.95'!B10</f>
        <v>Compute VDD2</v>
      </c>
      <c r="C10" s="217" t="str">
        <f>'RT700 PinMux v0.95'!C10</f>
        <v>VDDIO</v>
      </c>
      <c r="D10" s="113" t="str">
        <f>IF('RT700 PinMux v0.94'!D10='RT700 PinMux v0.95'!D10,"",'RT700 PinMux v0.94'!D10&amp;" vs "&amp;'RT700 PinMux v0.95'!D10)</f>
        <v/>
      </c>
      <c r="E10" s="186" t="str">
        <f>IF('RT700 PinMux v0.94'!E10='RT700 PinMux v0.95'!E10,"",'RT700 PinMux v0.94'!E10&amp;" vs "&amp;'RT700 PinMux v0.95'!E10)</f>
        <v/>
      </c>
      <c r="F10" s="113" t="str">
        <f>IF('RT700 PinMux v0.94'!F10='RT700 PinMux v0.95'!F10,"",'RT700 PinMux v0.94'!F10&amp;" vs "&amp;'RT700 PinMux v0.95'!F10)</f>
        <v/>
      </c>
      <c r="G10" s="202" t="str">
        <f>IF('RT700 PinMux v0.94'!G10='RT700 PinMux v0.95'!G10,"",'RT700 PinMux v0.94'!G10&amp;" vs "&amp;'RT700 PinMux v0.95'!G10)</f>
        <v/>
      </c>
      <c r="H10" s="202" t="str">
        <f>IF('RT700 PinMux v0.94'!H10='RT700 PinMux v0.95'!H10,"",'RT700 PinMux v0.94'!H10&amp;" vs "&amp;'RT700 PinMux v0.95'!H10)</f>
        <v/>
      </c>
      <c r="I10" s="202" t="str">
        <f>IF('RT700 PinMux v0.94'!I10='RT700 PinMux v0.95'!I10,"",'RT700 PinMux v0.94'!I10&amp;" vs "&amp;'RT700 PinMux v0.95'!I10)</f>
        <v/>
      </c>
      <c r="J10" s="202" t="str">
        <f>IF('RT700 PinMux v0.94'!J10='RT700 PinMux v0.95'!J10,"",'RT700 PinMux v0.94'!J10&amp;" vs "&amp;'RT700 PinMux v0.95'!J10)</f>
        <v/>
      </c>
      <c r="K10" s="203" t="str">
        <f>IF('RT700 PinMux v0.94'!K10='RT700 PinMux v0.95'!K10,"",'RT700 PinMux v0.94'!K10&amp;" vs "&amp;'RT700 PinMux v0.95'!K10)</f>
        <v/>
      </c>
      <c r="L10" s="324" t="str">
        <f>IF('RT700 PinMux v0.94'!L10='RT700 PinMux v0.95'!L10,"",'RT700 PinMux v0.94'!L10&amp;" vs "&amp;'RT700 PinMux v0.95'!L10)</f>
        <v/>
      </c>
      <c r="M10" s="95" t="str">
        <f>IF('RT700 PinMux v0.94'!M10='RT700 PinMux v0.95'!M10,"",'RT700 PinMux v0.94'!M10&amp;" vs "&amp;'RT700 PinMux v0.95'!M10)</f>
        <v/>
      </c>
      <c r="N10" s="105" t="str">
        <f>IF('RT700 PinMux v0.94'!N10='RT700 PinMux v0.95'!N10,"",'RT700 PinMux v0.94'!N10&amp;" vs "&amp;'RT700 PinMux v0.95'!N10)</f>
        <v/>
      </c>
      <c r="O10" s="105" t="str">
        <f>IF('RT700 PinMux v0.94'!O10='RT700 PinMux v0.95'!O10,"",'RT700 PinMux v0.94'!O10&amp;" vs "&amp;'RT700 PinMux v0.95'!O10)</f>
        <v/>
      </c>
      <c r="P10" s="102" t="str">
        <f>IF('RT700 PinMux v0.94'!P10='RT700 PinMux v0.95'!P10,"",'RT700 PinMux v0.94'!P10&amp;" vs "&amp;'RT700 PinMux v0.95'!P10)</f>
        <v/>
      </c>
      <c r="Q10" s="101" t="str">
        <f>IF('RT700 PinMux v0.94'!Q10='RT700 PinMux v0.95'!Q10,"",'RT700 PinMux v0.94'!Q10&amp;" vs "&amp;'RT700 PinMux v0.95'!Q10)</f>
        <v/>
      </c>
      <c r="R10" s="134" t="str">
        <f>IF('RT700 PinMux v0.94'!R10='RT700 PinMux v0.95'!R10,"",'RT700 PinMux v0.94'!R10&amp;" vs "&amp;'RT700 PinMux v0.95'!R10)</f>
        <v/>
      </c>
      <c r="S10" s="95" t="str">
        <f>IF('RT700 PinMux v0.94'!S10='RT700 PinMux v0.95'!S10,"",'RT700 PinMux v0.94'!S10&amp;" vs "&amp;'RT700 PinMux v0.95'!S10)</f>
        <v/>
      </c>
      <c r="T10" s="134"/>
      <c r="U10" s="134"/>
      <c r="V10" s="134"/>
      <c r="W10" s="134"/>
      <c r="X10" s="134"/>
      <c r="Y10" s="134"/>
      <c r="Z10" s="134"/>
      <c r="AA10" s="356" t="str">
        <f>IF('RT700 PinMux v0.94'!AA10='RT700 PinMux v0.95'!AA10,"",'RT700 PinMux v0.94'!AA10&amp;" vs "&amp;'RT700 PinMux v0.95'!AA10)</f>
        <v/>
      </c>
      <c r="AB10" s="199" t="str">
        <f>IF('RT700 PinMux v0.94'!AB10='RT700 PinMux v0.95'!AB10,"",'RT700 PinMux v0.94'!AB10&amp;" vs "&amp;'RT700 PinMux v0.95'!AB10)</f>
        <v/>
      </c>
      <c r="AC10" s="357" t="str">
        <f>IF('RT700 PinMux v0.94'!AC10='RT700 PinMux v0.95'!AC10,"",'RT700 PinMux v0.94'!AC10&amp;" vs "&amp;'RT700 PinMux v0.95'!AC10)</f>
        <v/>
      </c>
      <c r="AD10" s="11" t="str">
        <f>IF('RT700 PinMux v0.94'!AD10='RT700 PinMux v0.95'!AD10,"",'RT700 PinMux v0.94'!AD10&amp;" vs "&amp;'RT700 PinMux v0.95'!AD10)</f>
        <v/>
      </c>
      <c r="AE10" s="21" t="str">
        <f>IF('RT700 PinMux v0.94'!AE10='RT700 PinMux v0.95'!AE10,"",'RT700 PinMux v0.94'!AE10&amp;" vs "&amp;'RT700 PinMux v0.95'!AE10)</f>
        <v/>
      </c>
      <c r="AF10" s="10" t="str">
        <f>IF('RT700 PinMux v0.94'!AF10='RT700 PinMux v0.95'!AF10,"",'RT700 PinMux v0.94'!AF10&amp;" vs "&amp;'RT700 PinMux v0.95'!AF10)</f>
        <v/>
      </c>
    </row>
    <row r="11" spans="1:265" s="7" customFormat="1" ht="11.5" x14ac:dyDescent="0.25">
      <c r="B11" s="222" t="str">
        <f>'RT700 PinMux v0.95'!B11</f>
        <v>Compute VDD2</v>
      </c>
      <c r="C11" s="217" t="str">
        <f>'RT700 PinMux v0.95'!C11</f>
        <v>VDDIO</v>
      </c>
      <c r="D11" s="113" t="str">
        <f>IF('RT700 PinMux v0.94'!D11='RT700 PinMux v0.95'!D11,"",'RT700 PinMux v0.94'!D11&amp;" vs "&amp;'RT700 PinMux v0.95'!D11)</f>
        <v/>
      </c>
      <c r="E11" s="186" t="str">
        <f>IF('RT700 PinMux v0.94'!E11='RT700 PinMux v0.95'!E11,"",'RT700 PinMux v0.94'!E11&amp;" vs "&amp;'RT700 PinMux v0.95'!E11)</f>
        <v/>
      </c>
      <c r="F11" s="113" t="str">
        <f>IF('RT700 PinMux v0.94'!F11='RT700 PinMux v0.95'!F11,"",'RT700 PinMux v0.94'!F11&amp;" vs "&amp;'RT700 PinMux v0.95'!F11)</f>
        <v/>
      </c>
      <c r="G11" s="202" t="str">
        <f>IF('RT700 PinMux v0.94'!G11='RT700 PinMux v0.95'!G11,"",'RT700 PinMux v0.94'!G11&amp;" vs "&amp;'RT700 PinMux v0.95'!G11)</f>
        <v/>
      </c>
      <c r="H11" s="202" t="str">
        <f>IF('RT700 PinMux v0.94'!H11='RT700 PinMux v0.95'!H11,"",'RT700 PinMux v0.94'!H11&amp;" vs "&amp;'RT700 PinMux v0.95'!H11)</f>
        <v/>
      </c>
      <c r="I11" s="202" t="str">
        <f>IF('RT700 PinMux v0.94'!I11='RT700 PinMux v0.95'!I11,"",'RT700 PinMux v0.94'!I11&amp;" vs "&amp;'RT700 PinMux v0.95'!I11)</f>
        <v/>
      </c>
      <c r="J11" s="202" t="str">
        <f>IF('RT700 PinMux v0.94'!J11='RT700 PinMux v0.95'!J11,"",'RT700 PinMux v0.94'!J11&amp;" vs "&amp;'RT700 PinMux v0.95'!J11)</f>
        <v/>
      </c>
      <c r="K11" s="203" t="str">
        <f>IF('RT700 PinMux v0.94'!K11='RT700 PinMux v0.95'!K11,"",'RT700 PinMux v0.94'!K11&amp;" vs "&amp;'RT700 PinMux v0.95'!K11)</f>
        <v/>
      </c>
      <c r="L11" s="324" t="str">
        <f>IF('RT700 PinMux v0.94'!L11='RT700 PinMux v0.95'!L11,"",'RT700 PinMux v0.94'!L11&amp;" vs "&amp;'RT700 PinMux v0.95'!L11)</f>
        <v/>
      </c>
      <c r="M11" s="95" t="str">
        <f>IF('RT700 PinMux v0.94'!M11='RT700 PinMux v0.95'!M11,"",'RT700 PinMux v0.94'!M11&amp;" vs "&amp;'RT700 PinMux v0.95'!M11)</f>
        <v/>
      </c>
      <c r="N11" s="105" t="str">
        <f>IF('RT700 PinMux v0.94'!N11='RT700 PinMux v0.95'!N11,"",'RT700 PinMux v0.94'!N11&amp;" vs "&amp;'RT700 PinMux v0.95'!N11)</f>
        <v/>
      </c>
      <c r="O11" s="105" t="str">
        <f>IF('RT700 PinMux v0.94'!O11='RT700 PinMux v0.95'!O11,"",'RT700 PinMux v0.94'!O11&amp;" vs "&amp;'RT700 PinMux v0.95'!O11)</f>
        <v/>
      </c>
      <c r="P11" s="102" t="str">
        <f>IF('RT700 PinMux v0.94'!P11='RT700 PinMux v0.95'!P11,"",'RT700 PinMux v0.94'!P11&amp;" vs "&amp;'RT700 PinMux v0.95'!P11)</f>
        <v/>
      </c>
      <c r="Q11" s="101" t="str">
        <f>IF('RT700 PinMux v0.94'!Q11='RT700 PinMux v0.95'!Q11,"",'RT700 PinMux v0.94'!Q11&amp;" vs "&amp;'RT700 PinMux v0.95'!Q11)</f>
        <v/>
      </c>
      <c r="R11" s="134" t="str">
        <f>IF('RT700 PinMux v0.94'!R11='RT700 PinMux v0.95'!R11,"",'RT700 PinMux v0.94'!R11&amp;" vs "&amp;'RT700 PinMux v0.95'!R11)</f>
        <v/>
      </c>
      <c r="S11" s="29" t="str">
        <f>IF('RT700 PinMux v0.94'!S11='RT700 PinMux v0.95'!S11,"",'RT700 PinMux v0.94'!S11&amp;" vs "&amp;'RT700 PinMux v0.95'!S11)</f>
        <v/>
      </c>
      <c r="T11" s="134"/>
      <c r="U11" s="134"/>
      <c r="V11" s="134"/>
      <c r="W11" s="134"/>
      <c r="X11" s="134"/>
      <c r="Y11" s="134"/>
      <c r="Z11" s="134"/>
      <c r="AA11" s="356" t="str">
        <f>IF('RT700 PinMux v0.94'!AA11='RT700 PinMux v0.95'!AA11,"",'RT700 PinMux v0.94'!AA11&amp;" vs "&amp;'RT700 PinMux v0.95'!AA11)</f>
        <v/>
      </c>
      <c r="AB11" s="199" t="str">
        <f>IF('RT700 PinMux v0.94'!AB11='RT700 PinMux v0.95'!AB11,"",'RT700 PinMux v0.94'!AB11&amp;" vs "&amp;'RT700 PinMux v0.95'!AB11)</f>
        <v/>
      </c>
      <c r="AC11" s="357" t="str">
        <f>IF('RT700 PinMux v0.94'!AC11='RT700 PinMux v0.95'!AC11,"",'RT700 PinMux v0.94'!AC11&amp;" vs "&amp;'RT700 PinMux v0.95'!AC11)</f>
        <v/>
      </c>
      <c r="AD11" s="11" t="str">
        <f>IF('RT700 PinMux v0.94'!AD11='RT700 PinMux v0.95'!AD11,"",'RT700 PinMux v0.94'!AD11&amp;" vs "&amp;'RT700 PinMux v0.95'!AD11)</f>
        <v/>
      </c>
      <c r="AE11" s="21" t="str">
        <f>IF('RT700 PinMux v0.94'!AE11='RT700 PinMux v0.95'!AE11,"",'RT700 PinMux v0.94'!AE11&amp;" vs "&amp;'RT700 PinMux v0.95'!AE11)</f>
        <v/>
      </c>
      <c r="AF11" s="10" t="str">
        <f>IF('RT700 PinMux v0.94'!AF11='RT700 PinMux v0.95'!AF11,"",'RT700 PinMux v0.94'!AF11&amp;" vs "&amp;'RT700 PinMux v0.95'!AF11)</f>
        <v/>
      </c>
    </row>
    <row r="12" spans="1:265" s="7" customFormat="1" ht="11.5" x14ac:dyDescent="0.25">
      <c r="B12" s="222" t="str">
        <f>'RT700 PinMux v0.95'!B12</f>
        <v>Compute VDD2</v>
      </c>
      <c r="C12" s="217" t="str">
        <f>'RT700 PinMux v0.95'!C12</f>
        <v>VDDIO</v>
      </c>
      <c r="D12" s="113" t="str">
        <f>IF('RT700 PinMux v0.94'!D12='RT700 PinMux v0.95'!D12,"",'RT700 PinMux v0.94'!D12&amp;" vs "&amp;'RT700 PinMux v0.95'!D12)</f>
        <v/>
      </c>
      <c r="E12" s="186" t="str">
        <f>IF('RT700 PinMux v0.94'!E12='RT700 PinMux v0.95'!E12,"",'RT700 PinMux v0.94'!E12&amp;" vs "&amp;'RT700 PinMux v0.95'!E12)</f>
        <v/>
      </c>
      <c r="F12" s="113" t="str">
        <f>IF('RT700 PinMux v0.94'!F12='RT700 PinMux v0.95'!F12,"",'RT700 PinMux v0.94'!F12&amp;" vs "&amp;'RT700 PinMux v0.95'!F12)</f>
        <v/>
      </c>
      <c r="G12" s="202" t="str">
        <f>IF('RT700 PinMux v0.94'!G12='RT700 PinMux v0.95'!G12,"",'RT700 PinMux v0.94'!G12&amp;" vs "&amp;'RT700 PinMux v0.95'!G12)</f>
        <v/>
      </c>
      <c r="H12" s="202" t="str">
        <f>IF('RT700 PinMux v0.94'!H12='RT700 PinMux v0.95'!H12,"",'RT700 PinMux v0.94'!H12&amp;" vs "&amp;'RT700 PinMux v0.95'!H12)</f>
        <v/>
      </c>
      <c r="I12" s="202" t="str">
        <f>IF('RT700 PinMux v0.94'!I12='RT700 PinMux v0.95'!I12,"",'RT700 PinMux v0.94'!I12&amp;" vs "&amp;'RT700 PinMux v0.95'!I12)</f>
        <v/>
      </c>
      <c r="J12" s="202" t="str">
        <f>IF('RT700 PinMux v0.94'!J12='RT700 PinMux v0.95'!J12,"",'RT700 PinMux v0.94'!J12&amp;" vs "&amp;'RT700 PinMux v0.95'!J12)</f>
        <v/>
      </c>
      <c r="K12" s="203" t="str">
        <f>IF('RT700 PinMux v0.94'!K12='RT700 PinMux v0.95'!K12,"",'RT700 PinMux v0.94'!K12&amp;" vs "&amp;'RT700 PinMux v0.95'!K12)</f>
        <v/>
      </c>
      <c r="L12" s="324" t="str">
        <f>IF('RT700 PinMux v0.94'!L12='RT700 PinMux v0.95'!L12,"",'RT700 PinMux v0.94'!L12&amp;" vs "&amp;'RT700 PinMux v0.95'!L12)</f>
        <v/>
      </c>
      <c r="M12" s="95" t="str">
        <f>IF('RT700 PinMux v0.94'!M12='RT700 PinMux v0.95'!M12,"",'RT700 PinMux v0.94'!M12&amp;" vs "&amp;'RT700 PinMux v0.95'!M12)</f>
        <v/>
      </c>
      <c r="N12" s="105" t="str">
        <f>IF('RT700 PinMux v0.94'!N12='RT700 PinMux v0.95'!N12,"",'RT700 PinMux v0.94'!N12&amp;" vs "&amp;'RT700 PinMux v0.95'!N12)</f>
        <v/>
      </c>
      <c r="O12" s="105" t="str">
        <f>IF('RT700 PinMux v0.94'!O12='RT700 PinMux v0.95'!O12,"",'RT700 PinMux v0.94'!O12&amp;" vs "&amp;'RT700 PinMux v0.95'!O12)</f>
        <v/>
      </c>
      <c r="P12" s="102" t="str">
        <f>IF('RT700 PinMux v0.94'!P12='RT700 PinMux v0.95'!P12,"",'RT700 PinMux v0.94'!P12&amp;" vs "&amp;'RT700 PinMux v0.95'!P12)</f>
        <v/>
      </c>
      <c r="Q12" s="101" t="str">
        <f>IF('RT700 PinMux v0.94'!Q12='RT700 PinMux v0.95'!Q12,"",'RT700 PinMux v0.94'!Q12&amp;" vs "&amp;'RT700 PinMux v0.95'!Q12)</f>
        <v/>
      </c>
      <c r="R12" s="134" t="str">
        <f>IF('RT700 PinMux v0.94'!R12='RT700 PinMux v0.95'!R12,"",'RT700 PinMux v0.94'!R12&amp;" vs "&amp;'RT700 PinMux v0.95'!R12)</f>
        <v/>
      </c>
      <c r="S12" s="29" t="str">
        <f>IF('RT700 PinMux v0.94'!S12='RT700 PinMux v0.95'!S12,"",'RT700 PinMux v0.94'!S12&amp;" vs "&amp;'RT700 PinMux v0.95'!S12)</f>
        <v/>
      </c>
      <c r="T12" s="134"/>
      <c r="U12" s="134"/>
      <c r="V12" s="134"/>
      <c r="W12" s="134"/>
      <c r="X12" s="134"/>
      <c r="Y12" s="134"/>
      <c r="Z12" s="134"/>
      <c r="AA12" s="356" t="str">
        <f>IF('RT700 PinMux v0.94'!AA12='RT700 PinMux v0.95'!AA12,"",'RT700 PinMux v0.94'!AA12&amp;" vs "&amp;'RT700 PinMux v0.95'!AA12)</f>
        <v/>
      </c>
      <c r="AB12" s="199" t="str">
        <f>IF('RT700 PinMux v0.94'!AB12='RT700 PinMux v0.95'!AB12,"",'RT700 PinMux v0.94'!AB12&amp;" vs "&amp;'RT700 PinMux v0.95'!AB12)</f>
        <v/>
      </c>
      <c r="AC12" s="357" t="str">
        <f>IF('RT700 PinMux v0.94'!AC12='RT700 PinMux v0.95'!AC12,"",'RT700 PinMux v0.94'!AC12&amp;" vs "&amp;'RT700 PinMux v0.95'!AC12)</f>
        <v/>
      </c>
      <c r="AD12" s="11" t="str">
        <f>IF('RT700 PinMux v0.94'!AD12='RT700 PinMux v0.95'!AD12,"",'RT700 PinMux v0.94'!AD12&amp;" vs "&amp;'RT700 PinMux v0.95'!AD12)</f>
        <v/>
      </c>
      <c r="AE12" s="21" t="str">
        <f>IF('RT700 PinMux v0.94'!AE12='RT700 PinMux v0.95'!AE12,"",'RT700 PinMux v0.94'!AE12&amp;" vs "&amp;'RT700 PinMux v0.95'!AE12)</f>
        <v/>
      </c>
      <c r="AF12" s="10" t="str">
        <f>IF('RT700 PinMux v0.94'!AF12='RT700 PinMux v0.95'!AF12,"",'RT700 PinMux v0.94'!AF12&amp;" vs "&amp;'RT700 PinMux v0.95'!AF12)</f>
        <v/>
      </c>
    </row>
    <row r="13" spans="1:265" s="7" customFormat="1" ht="11.5" x14ac:dyDescent="0.25">
      <c r="B13" s="222" t="str">
        <f>'RT700 PinMux v0.95'!B13</f>
        <v>Compute VDD2</v>
      </c>
      <c r="C13" s="217" t="str">
        <f>'RT700 PinMux v0.95'!C13</f>
        <v>VDDIO</v>
      </c>
      <c r="D13" s="113" t="str">
        <f>IF('RT700 PinMux v0.94'!D13='RT700 PinMux v0.95'!D13,"",'RT700 PinMux v0.94'!D13&amp;" vs "&amp;'RT700 PinMux v0.95'!D13)</f>
        <v/>
      </c>
      <c r="E13" s="113" t="str">
        <f>IF('RT700 PinMux v0.94'!E13='RT700 PinMux v0.95'!E13,"",'RT700 PinMux v0.94'!E13&amp;" vs "&amp;'RT700 PinMux v0.95'!E13)</f>
        <v/>
      </c>
      <c r="F13" s="113" t="str">
        <f>IF('RT700 PinMux v0.94'!F13='RT700 PinMux v0.95'!F13,"",'RT700 PinMux v0.94'!F13&amp;" vs "&amp;'RT700 PinMux v0.95'!F13)</f>
        <v/>
      </c>
      <c r="G13" s="202" t="str">
        <f>IF('RT700 PinMux v0.94'!G13='RT700 PinMux v0.95'!G13,"",'RT700 PinMux v0.94'!G13&amp;" vs "&amp;'RT700 PinMux v0.95'!G13)</f>
        <v/>
      </c>
      <c r="H13" s="202" t="str">
        <f>IF('RT700 PinMux v0.94'!H13='RT700 PinMux v0.95'!H13,"",'RT700 PinMux v0.94'!H13&amp;" vs "&amp;'RT700 PinMux v0.95'!H13)</f>
        <v/>
      </c>
      <c r="I13" s="202" t="str">
        <f>IF('RT700 PinMux v0.94'!I13='RT700 PinMux v0.95'!I13,"",'RT700 PinMux v0.94'!I13&amp;" vs "&amp;'RT700 PinMux v0.95'!I13)</f>
        <v/>
      </c>
      <c r="J13" s="202" t="str">
        <f>IF('RT700 PinMux v0.94'!J13='RT700 PinMux v0.95'!J13,"",'RT700 PinMux v0.94'!J13&amp;" vs "&amp;'RT700 PinMux v0.95'!J13)</f>
        <v/>
      </c>
      <c r="K13" s="203" t="str">
        <f>IF('RT700 PinMux v0.94'!K13='RT700 PinMux v0.95'!K13,"",'RT700 PinMux v0.94'!K13&amp;" vs "&amp;'RT700 PinMux v0.95'!K13)</f>
        <v/>
      </c>
      <c r="L13" s="324" t="str">
        <f>IF('RT700 PinMux v0.94'!L13='RT700 PinMux v0.95'!L13,"",'RT700 PinMux v0.94'!L13&amp;" vs "&amp;'RT700 PinMux v0.95'!L13)</f>
        <v/>
      </c>
      <c r="M13" s="95" t="str">
        <f>IF('RT700 PinMux v0.94'!M13='RT700 PinMux v0.95'!M13,"",'RT700 PinMux v0.94'!M13&amp;" vs "&amp;'RT700 PinMux v0.95'!M13)</f>
        <v/>
      </c>
      <c r="N13" s="105" t="str">
        <f>IF('RT700 PinMux v0.94'!N13='RT700 PinMux v0.95'!N13,"",'RT700 PinMux v0.94'!N13&amp;" vs "&amp;'RT700 PinMux v0.95'!N13)</f>
        <v/>
      </c>
      <c r="O13" s="105" t="str">
        <f>IF('RT700 PinMux v0.94'!O13='RT700 PinMux v0.95'!O13,"",'RT700 PinMux v0.94'!O13&amp;" vs "&amp;'RT700 PinMux v0.95'!O13)</f>
        <v/>
      </c>
      <c r="P13" s="102" t="str">
        <f>IF('RT700 PinMux v0.94'!P13='RT700 PinMux v0.95'!P13,"",'RT700 PinMux v0.94'!P13&amp;" vs "&amp;'RT700 PinMux v0.95'!P13)</f>
        <v/>
      </c>
      <c r="Q13" s="101" t="str">
        <f>IF('RT700 PinMux v0.94'!Q13='RT700 PinMux v0.95'!Q13,"",'RT700 PinMux v0.94'!Q13&amp;" vs "&amp;'RT700 PinMux v0.95'!Q13)</f>
        <v/>
      </c>
      <c r="R13" s="160" t="str">
        <f>IF('RT700 PinMux v0.94'!R13='RT700 PinMux v0.95'!R13,"",'RT700 PinMux v0.94'!R13&amp;" vs "&amp;'RT700 PinMux v0.95'!R13)</f>
        <v/>
      </c>
      <c r="S13" s="95" t="str">
        <f>IF('RT700 PinMux v0.94'!S13='RT700 PinMux v0.95'!S13,"",'RT700 PinMux v0.94'!S13&amp;" vs "&amp;'RT700 PinMux v0.95'!S13)</f>
        <v/>
      </c>
      <c r="T13" s="134"/>
      <c r="U13" s="134"/>
      <c r="V13" s="134"/>
      <c r="W13" s="134"/>
      <c r="X13" s="134"/>
      <c r="Y13" s="134"/>
      <c r="Z13" s="134"/>
      <c r="AA13" s="356" t="str">
        <f>IF('RT700 PinMux v0.94'!AA13='RT700 PinMux v0.95'!AA13,"",'RT700 PinMux v0.94'!AA13&amp;" vs "&amp;'RT700 PinMux v0.95'!AA13)</f>
        <v/>
      </c>
      <c r="AB13" s="199" t="str">
        <f>IF('RT700 PinMux v0.94'!AB13='RT700 PinMux v0.95'!AB13,"",'RT700 PinMux v0.94'!AB13&amp;" vs "&amp;'RT700 PinMux v0.95'!AB13)</f>
        <v/>
      </c>
      <c r="AC13" s="357" t="str">
        <f>IF('RT700 PinMux v0.94'!AC13='RT700 PinMux v0.95'!AC13,"",'RT700 PinMux v0.94'!AC13&amp;" vs "&amp;'RT700 PinMux v0.95'!AC13)</f>
        <v/>
      </c>
      <c r="AD13" s="11" t="str">
        <f>IF('RT700 PinMux v0.94'!AD13='RT700 PinMux v0.95'!AD13,"",'RT700 PinMux v0.94'!AD13&amp;" vs "&amp;'RT700 PinMux v0.95'!AD13)</f>
        <v/>
      </c>
      <c r="AE13" s="21" t="str">
        <f>IF('RT700 PinMux v0.94'!AE13='RT700 PinMux v0.95'!AE13,"",'RT700 PinMux v0.94'!AE13&amp;" vs "&amp;'RT700 PinMux v0.95'!AE13)</f>
        <v/>
      </c>
      <c r="AF13" s="10" t="str">
        <f>IF('RT700 PinMux v0.94'!AF13='RT700 PinMux v0.95'!AF13,"",'RT700 PinMux v0.94'!AF13&amp;" vs "&amp;'RT700 PinMux v0.95'!AF13)</f>
        <v/>
      </c>
    </row>
    <row r="14" spans="1:265" s="7" customFormat="1" ht="11.5" x14ac:dyDescent="0.25">
      <c r="B14" s="222" t="str">
        <f>'RT700 PinMux v0.95'!B14</f>
        <v>Compute VDD2</v>
      </c>
      <c r="C14" s="217" t="str">
        <f>'RT700 PinMux v0.95'!C14</f>
        <v>VDDIO</v>
      </c>
      <c r="D14" s="113" t="str">
        <f>IF('RT700 PinMux v0.94'!D14='RT700 PinMux v0.95'!D14,"",'RT700 PinMux v0.94'!D14&amp;" vs "&amp;'RT700 PinMux v0.95'!D14)</f>
        <v/>
      </c>
      <c r="E14" s="113" t="str">
        <f>IF('RT700 PinMux v0.94'!E14='RT700 PinMux v0.95'!E14,"",'RT700 PinMux v0.94'!E14&amp;" vs "&amp;'RT700 PinMux v0.95'!E14)</f>
        <v/>
      </c>
      <c r="F14" s="113" t="str">
        <f>IF('RT700 PinMux v0.94'!F14='RT700 PinMux v0.95'!F14,"",'RT700 PinMux v0.94'!F14&amp;" vs "&amp;'RT700 PinMux v0.95'!F14)</f>
        <v/>
      </c>
      <c r="G14" s="202" t="str">
        <f>IF('RT700 PinMux v0.94'!G14='RT700 PinMux v0.95'!G14,"",'RT700 PinMux v0.94'!G14&amp;" vs "&amp;'RT700 PinMux v0.95'!G14)</f>
        <v/>
      </c>
      <c r="H14" s="202" t="str">
        <f>IF('RT700 PinMux v0.94'!H14='RT700 PinMux v0.95'!H14,"",'RT700 PinMux v0.94'!H14&amp;" vs "&amp;'RT700 PinMux v0.95'!H14)</f>
        <v/>
      </c>
      <c r="I14" s="202" t="str">
        <f>IF('RT700 PinMux v0.94'!I14='RT700 PinMux v0.95'!I14,"",'RT700 PinMux v0.94'!I14&amp;" vs "&amp;'RT700 PinMux v0.95'!I14)</f>
        <v/>
      </c>
      <c r="J14" s="202" t="str">
        <f>IF('RT700 PinMux v0.94'!J14='RT700 PinMux v0.95'!J14,"",'RT700 PinMux v0.94'!J14&amp;" vs "&amp;'RT700 PinMux v0.95'!J14)</f>
        <v/>
      </c>
      <c r="K14" s="203" t="str">
        <f>IF('RT700 PinMux v0.94'!K14='RT700 PinMux v0.95'!K14,"",'RT700 PinMux v0.94'!K14&amp;" vs "&amp;'RT700 PinMux v0.95'!K14)</f>
        <v/>
      </c>
      <c r="L14" s="324" t="str">
        <f>IF('RT700 PinMux v0.94'!L14='RT700 PinMux v0.95'!L14,"",'RT700 PinMux v0.94'!L14&amp;" vs "&amp;'RT700 PinMux v0.95'!L14)</f>
        <v/>
      </c>
      <c r="M14" s="95" t="str">
        <f>IF('RT700 PinMux v0.94'!M14='RT700 PinMux v0.95'!M14,"",'RT700 PinMux v0.94'!M14&amp;" vs "&amp;'RT700 PinMux v0.95'!M14)</f>
        <v/>
      </c>
      <c r="N14" s="105" t="str">
        <f>IF('RT700 PinMux v0.94'!N14='RT700 PinMux v0.95'!N14,"",'RT700 PinMux v0.94'!N14&amp;" vs "&amp;'RT700 PinMux v0.95'!N14)</f>
        <v/>
      </c>
      <c r="O14" s="105" t="str">
        <f>IF('RT700 PinMux v0.94'!O14='RT700 PinMux v0.95'!O14,"",'RT700 PinMux v0.94'!O14&amp;" vs "&amp;'RT700 PinMux v0.95'!O14)</f>
        <v/>
      </c>
      <c r="P14" s="102" t="str">
        <f>IF('RT700 PinMux v0.94'!P14='RT700 PinMux v0.95'!P14,"",'RT700 PinMux v0.94'!P14&amp;" vs "&amp;'RT700 PinMux v0.95'!P14)</f>
        <v/>
      </c>
      <c r="Q14" s="95" t="str">
        <f>IF('RT700 PinMux v0.94'!Q14='RT700 PinMux v0.95'!Q14,"",'RT700 PinMux v0.94'!Q14&amp;" vs "&amp;'RT700 PinMux v0.95'!Q14)</f>
        <v/>
      </c>
      <c r="R14" s="134" t="str">
        <f>IF('RT700 PinMux v0.94'!R14='RT700 PinMux v0.95'!R14,"",'RT700 PinMux v0.94'!R14&amp;" vs "&amp;'RT700 PinMux v0.95'!R14)</f>
        <v/>
      </c>
      <c r="S14" s="134" t="str">
        <f>IF('RT700 PinMux v0.94'!S14='RT700 PinMux v0.95'!S14,"",'RT700 PinMux v0.94'!S14&amp;" vs "&amp;'RT700 PinMux v0.95'!S14)</f>
        <v/>
      </c>
      <c r="T14" s="134"/>
      <c r="U14" s="134"/>
      <c r="V14" s="134"/>
      <c r="W14" s="134"/>
      <c r="X14" s="134"/>
      <c r="Y14" s="134"/>
      <c r="Z14" s="134"/>
      <c r="AA14" s="205" t="str">
        <f>IF('RT700 PinMux v0.94'!AA14='RT700 PinMux v0.95'!AA14,"",'RT700 PinMux v0.94'!AA14&amp;" vs "&amp;'RT700 PinMux v0.95'!AA14)</f>
        <v/>
      </c>
      <c r="AB14" s="199" t="str">
        <f>IF('RT700 PinMux v0.94'!AB14='RT700 PinMux v0.95'!AB14,"",'RT700 PinMux v0.94'!AB14&amp;" vs "&amp;'RT700 PinMux v0.95'!AB14)</f>
        <v/>
      </c>
      <c r="AC14" s="357" t="str">
        <f>IF('RT700 PinMux v0.94'!AC14='RT700 PinMux v0.95'!AC14,"",'RT700 PinMux v0.94'!AC14&amp;" vs "&amp;'RT700 PinMux v0.95'!AC14)</f>
        <v/>
      </c>
      <c r="AD14" s="11" t="str">
        <f>IF('RT700 PinMux v0.94'!AD14='RT700 PinMux v0.95'!AD14,"",'RT700 PinMux v0.94'!AD14&amp;" vs "&amp;'RT700 PinMux v0.95'!AD14)</f>
        <v/>
      </c>
      <c r="AE14" s="21" t="str">
        <f>IF('RT700 PinMux v0.94'!AE14='RT700 PinMux v0.95'!AE14,"",'RT700 PinMux v0.94'!AE14&amp;" vs "&amp;'RT700 PinMux v0.95'!AE14)</f>
        <v/>
      </c>
      <c r="AF14" s="10" t="str">
        <f>IF('RT700 PinMux v0.94'!AF14='RT700 PinMux v0.95'!AF14,"",'RT700 PinMux v0.94'!AF14&amp;" vs "&amp;'RT700 PinMux v0.95'!AF14)</f>
        <v/>
      </c>
    </row>
    <row r="15" spans="1:265" s="7" customFormat="1" ht="11.5" x14ac:dyDescent="0.25">
      <c r="B15" s="222" t="str">
        <f>'RT700 PinMux v0.95'!B15</f>
        <v>Compute VDD2</v>
      </c>
      <c r="C15" s="217" t="str">
        <f>'RT700 PinMux v0.95'!C15</f>
        <v>VDDIO</v>
      </c>
      <c r="D15" s="113" t="str">
        <f>IF('RT700 PinMux v0.94'!D15='RT700 PinMux v0.95'!D15,"",'RT700 PinMux v0.94'!D15&amp;" vs "&amp;'RT700 PinMux v0.95'!D15)</f>
        <v/>
      </c>
      <c r="E15" s="113" t="str">
        <f>IF('RT700 PinMux v0.94'!E15='RT700 PinMux v0.95'!E15,"",'RT700 PinMux v0.94'!E15&amp;" vs "&amp;'RT700 PinMux v0.95'!E15)</f>
        <v/>
      </c>
      <c r="F15" s="113" t="str">
        <f>IF('RT700 PinMux v0.94'!F15='RT700 PinMux v0.95'!F15,"",'RT700 PinMux v0.94'!F15&amp;" vs "&amp;'RT700 PinMux v0.95'!F15)</f>
        <v/>
      </c>
      <c r="G15" s="202" t="str">
        <f>IF('RT700 PinMux v0.94'!G15='RT700 PinMux v0.95'!G15,"",'RT700 PinMux v0.94'!G15&amp;" vs "&amp;'RT700 PinMux v0.95'!G15)</f>
        <v/>
      </c>
      <c r="H15" s="202" t="str">
        <f>IF('RT700 PinMux v0.94'!H15='RT700 PinMux v0.95'!H15,"",'RT700 PinMux v0.94'!H15&amp;" vs "&amp;'RT700 PinMux v0.95'!H15)</f>
        <v/>
      </c>
      <c r="I15" s="202" t="str">
        <f>IF('RT700 PinMux v0.94'!I15='RT700 PinMux v0.95'!I15,"",'RT700 PinMux v0.94'!I15&amp;" vs "&amp;'RT700 PinMux v0.95'!I15)</f>
        <v/>
      </c>
      <c r="J15" s="202" t="str">
        <f>IF('RT700 PinMux v0.94'!J15='RT700 PinMux v0.95'!J15,"",'RT700 PinMux v0.94'!J15&amp;" vs "&amp;'RT700 PinMux v0.95'!J15)</f>
        <v/>
      </c>
      <c r="K15" s="203" t="str">
        <f>IF('RT700 PinMux v0.94'!K15='RT700 PinMux v0.95'!K15,"",'RT700 PinMux v0.94'!K15&amp;" vs "&amp;'RT700 PinMux v0.95'!K15)</f>
        <v/>
      </c>
      <c r="L15" s="324" t="str">
        <f>IF('RT700 PinMux v0.94'!L15='RT700 PinMux v0.95'!L15,"",'RT700 PinMux v0.94'!L15&amp;" vs "&amp;'RT700 PinMux v0.95'!L15)</f>
        <v/>
      </c>
      <c r="M15" s="95" t="str">
        <f>IF('RT700 PinMux v0.94'!M15='RT700 PinMux v0.95'!M15,"",'RT700 PinMux v0.94'!M15&amp;" vs "&amp;'RT700 PinMux v0.95'!M15)</f>
        <v/>
      </c>
      <c r="N15" s="105" t="str">
        <f>IF('RT700 PinMux v0.94'!N15='RT700 PinMux v0.95'!N15,"",'RT700 PinMux v0.94'!N15&amp;" vs "&amp;'RT700 PinMux v0.95'!N15)</f>
        <v/>
      </c>
      <c r="O15" s="105" t="str">
        <f>IF('RT700 PinMux v0.94'!O15='RT700 PinMux v0.95'!O15,"",'RT700 PinMux v0.94'!O15&amp;" vs "&amp;'RT700 PinMux v0.95'!O15)</f>
        <v/>
      </c>
      <c r="P15" s="102" t="str">
        <f>IF('RT700 PinMux v0.94'!P15='RT700 PinMux v0.95'!P15,"",'RT700 PinMux v0.94'!P15&amp;" vs "&amp;'RT700 PinMux v0.95'!P15)</f>
        <v/>
      </c>
      <c r="Q15" s="95" t="str">
        <f>IF('RT700 PinMux v0.94'!Q15='RT700 PinMux v0.95'!Q15,"",'RT700 PinMux v0.94'!Q15&amp;" vs "&amp;'RT700 PinMux v0.95'!Q15)</f>
        <v/>
      </c>
      <c r="R15" s="134" t="str">
        <f>IF('RT700 PinMux v0.94'!R15='RT700 PinMux v0.95'!R15,"",'RT700 PinMux v0.94'!R15&amp;" vs "&amp;'RT700 PinMux v0.95'!R15)</f>
        <v/>
      </c>
      <c r="S15" s="134" t="str">
        <f>IF('RT700 PinMux v0.94'!S15='RT700 PinMux v0.95'!S15,"",'RT700 PinMux v0.94'!S15&amp;" vs "&amp;'RT700 PinMux v0.95'!S15)</f>
        <v/>
      </c>
      <c r="T15" s="134"/>
      <c r="U15" s="134"/>
      <c r="V15" s="134"/>
      <c r="W15" s="134"/>
      <c r="X15" s="134"/>
      <c r="Y15" s="134"/>
      <c r="Z15" s="134"/>
      <c r="AA15" s="205" t="str">
        <f>IF('RT700 PinMux v0.94'!AA15='RT700 PinMux v0.95'!AA15,"",'RT700 PinMux v0.94'!AA15&amp;" vs "&amp;'RT700 PinMux v0.95'!AA15)</f>
        <v/>
      </c>
      <c r="AB15" s="199" t="str">
        <f>IF('RT700 PinMux v0.94'!AB15='RT700 PinMux v0.95'!AB15,"",'RT700 PinMux v0.94'!AB15&amp;" vs "&amp;'RT700 PinMux v0.95'!AB15)</f>
        <v/>
      </c>
      <c r="AC15" s="357" t="str">
        <f>IF('RT700 PinMux v0.94'!AC15='RT700 PinMux v0.95'!AC15,"",'RT700 PinMux v0.94'!AC15&amp;" vs "&amp;'RT700 PinMux v0.95'!AC15)</f>
        <v/>
      </c>
      <c r="AD15" s="11" t="str">
        <f>IF('RT700 PinMux v0.94'!AD15='RT700 PinMux v0.95'!AD15,"",'RT700 PinMux v0.94'!AD15&amp;" vs "&amp;'RT700 PinMux v0.95'!AD15)</f>
        <v/>
      </c>
      <c r="AE15" s="21" t="str">
        <f>IF('RT700 PinMux v0.94'!AE15='RT700 PinMux v0.95'!AE15,"",'RT700 PinMux v0.94'!AE15&amp;" vs "&amp;'RT700 PinMux v0.95'!AE15)</f>
        <v/>
      </c>
      <c r="AF15" s="10" t="str">
        <f>IF('RT700 PinMux v0.94'!AF15='RT700 PinMux v0.95'!AF15,"",'RT700 PinMux v0.94'!AF15&amp;" vs "&amp;'RT700 PinMux v0.95'!AF15)</f>
        <v/>
      </c>
    </row>
    <row r="16" spans="1:265" s="7" customFormat="1" ht="11.5" x14ac:dyDescent="0.25">
      <c r="B16" s="222" t="str">
        <f>'RT700 PinMux v0.95'!B16</f>
        <v>Compute VDD2</v>
      </c>
      <c r="C16" s="217" t="str">
        <f>'RT700 PinMux v0.95'!C16</f>
        <v>VDDIO</v>
      </c>
      <c r="D16" s="113" t="str">
        <f>IF('RT700 PinMux v0.94'!D16='RT700 PinMux v0.95'!D16,"",'RT700 PinMux v0.94'!D16&amp;" vs "&amp;'RT700 PinMux v0.95'!D16)</f>
        <v/>
      </c>
      <c r="E16" s="113" t="str">
        <f>IF('RT700 PinMux v0.94'!E16='RT700 PinMux v0.95'!E16,"",'RT700 PinMux v0.94'!E16&amp;" vs "&amp;'RT700 PinMux v0.95'!E16)</f>
        <v/>
      </c>
      <c r="F16" s="113" t="str">
        <f>IF('RT700 PinMux v0.94'!F16='RT700 PinMux v0.95'!F16,"",'RT700 PinMux v0.94'!F16&amp;" vs "&amp;'RT700 PinMux v0.95'!F16)</f>
        <v/>
      </c>
      <c r="G16" s="202" t="str">
        <f>IF('RT700 PinMux v0.94'!G16='RT700 PinMux v0.95'!G16,"",'RT700 PinMux v0.94'!G16&amp;" vs "&amp;'RT700 PinMux v0.95'!G16)</f>
        <v/>
      </c>
      <c r="H16" s="202" t="str">
        <f>IF('RT700 PinMux v0.94'!H16='RT700 PinMux v0.95'!H16,"",'RT700 PinMux v0.94'!H16&amp;" vs "&amp;'RT700 PinMux v0.95'!H16)</f>
        <v/>
      </c>
      <c r="I16" s="202" t="str">
        <f>IF('RT700 PinMux v0.94'!I16='RT700 PinMux v0.95'!I16,"",'RT700 PinMux v0.94'!I16&amp;" vs "&amp;'RT700 PinMux v0.95'!I16)</f>
        <v/>
      </c>
      <c r="J16" s="202" t="str">
        <f>IF('RT700 PinMux v0.94'!J16='RT700 PinMux v0.95'!J16,"",'RT700 PinMux v0.94'!J16&amp;" vs "&amp;'RT700 PinMux v0.95'!J16)</f>
        <v/>
      </c>
      <c r="K16" s="203" t="str">
        <f>IF('RT700 PinMux v0.94'!K16='RT700 PinMux v0.95'!K16,"",'RT700 PinMux v0.94'!K16&amp;" vs "&amp;'RT700 PinMux v0.95'!K16)</f>
        <v/>
      </c>
      <c r="L16" s="324" t="str">
        <f>IF('RT700 PinMux v0.94'!L16='RT700 PinMux v0.95'!L16,"",'RT700 PinMux v0.94'!L16&amp;" vs "&amp;'RT700 PinMux v0.95'!L16)</f>
        <v/>
      </c>
      <c r="M16" s="95" t="str">
        <f>IF('RT700 PinMux v0.94'!M16='RT700 PinMux v0.95'!M16,"",'RT700 PinMux v0.94'!M16&amp;" vs "&amp;'RT700 PinMux v0.95'!M16)</f>
        <v/>
      </c>
      <c r="N16" s="105" t="str">
        <f>IF('RT700 PinMux v0.94'!N16='RT700 PinMux v0.95'!N16,"",'RT700 PinMux v0.94'!N16&amp;" vs "&amp;'RT700 PinMux v0.95'!N16)</f>
        <v/>
      </c>
      <c r="O16" s="105" t="str">
        <f>IF('RT700 PinMux v0.94'!O16='RT700 PinMux v0.95'!O16,"",'RT700 PinMux v0.94'!O16&amp;" vs "&amp;'RT700 PinMux v0.95'!O16)</f>
        <v/>
      </c>
      <c r="P16" s="102" t="str">
        <f>IF('RT700 PinMux v0.94'!P16='RT700 PinMux v0.95'!P16,"",'RT700 PinMux v0.94'!P16&amp;" vs "&amp;'RT700 PinMux v0.95'!P16)</f>
        <v/>
      </c>
      <c r="Q16" s="134" t="str">
        <f>IF('RT700 PinMux v0.94'!Q16='RT700 PinMux v0.95'!Q16,"",'RT700 PinMux v0.94'!Q16&amp;" vs "&amp;'RT700 PinMux v0.95'!Q16)</f>
        <v/>
      </c>
      <c r="R16" s="16" t="str">
        <f>IF('RT700 PinMux v0.94'!R16='RT700 PinMux v0.95'!R16,"",'RT700 PinMux v0.94'!R16&amp;" vs "&amp;'RT700 PinMux v0.95'!R16)</f>
        <v/>
      </c>
      <c r="S16" s="134" t="str">
        <f>IF('RT700 PinMux v0.94'!S16='RT700 PinMux v0.95'!S16,"",'RT700 PinMux v0.94'!S16&amp;" vs "&amp;'RT700 PinMux v0.95'!S16)</f>
        <v/>
      </c>
      <c r="T16" s="134"/>
      <c r="U16" s="134"/>
      <c r="V16" s="134"/>
      <c r="W16" s="134"/>
      <c r="X16" s="134"/>
      <c r="Y16" s="134"/>
      <c r="Z16" s="134"/>
      <c r="AA16" s="205" t="str">
        <f>IF('RT700 PinMux v0.94'!AA16='RT700 PinMux v0.95'!AA16,"",'RT700 PinMux v0.94'!AA16&amp;" vs "&amp;'RT700 PinMux v0.95'!AA16)</f>
        <v/>
      </c>
      <c r="AB16" s="199" t="str">
        <f>IF('RT700 PinMux v0.94'!AB16='RT700 PinMux v0.95'!AB16,"",'RT700 PinMux v0.94'!AB16&amp;" vs "&amp;'RT700 PinMux v0.95'!AB16)</f>
        <v/>
      </c>
      <c r="AC16" s="357" t="str">
        <f>IF('RT700 PinMux v0.94'!AC16='RT700 PinMux v0.95'!AC16,"",'RT700 PinMux v0.94'!AC16&amp;" vs "&amp;'RT700 PinMux v0.95'!AC16)</f>
        <v/>
      </c>
      <c r="AD16" s="11" t="str">
        <f>IF('RT700 PinMux v0.94'!AD16='RT700 PinMux v0.95'!AD16,"",'RT700 PinMux v0.94'!AD16&amp;" vs "&amp;'RT700 PinMux v0.95'!AD16)</f>
        <v/>
      </c>
      <c r="AE16" s="21" t="str">
        <f>IF('RT700 PinMux v0.94'!AE16='RT700 PinMux v0.95'!AE16,"",'RT700 PinMux v0.94'!AE16&amp;" vs "&amp;'RT700 PinMux v0.95'!AE16)</f>
        <v/>
      </c>
      <c r="AF16" s="10" t="str">
        <f>IF('RT700 PinMux v0.94'!AF16='RT700 PinMux v0.95'!AF16,"",'RT700 PinMux v0.94'!AF16&amp;" vs "&amp;'RT700 PinMux v0.95'!AF16)</f>
        <v/>
      </c>
    </row>
    <row r="17" spans="2:32" s="7" customFormat="1" ht="11.5" x14ac:dyDescent="0.25">
      <c r="B17" s="222" t="str">
        <f>'RT700 PinMux v0.95'!B17</f>
        <v>Compute VDD2</v>
      </c>
      <c r="C17" s="217" t="str">
        <f>'RT700 PinMux v0.95'!C17</f>
        <v>VDDIO</v>
      </c>
      <c r="D17" s="113" t="str">
        <f>IF('RT700 PinMux v0.94'!D17='RT700 PinMux v0.95'!D17,"",'RT700 PinMux v0.94'!D17&amp;" vs "&amp;'RT700 PinMux v0.95'!D17)</f>
        <v/>
      </c>
      <c r="E17" s="113" t="str">
        <f>IF('RT700 PinMux v0.94'!E17='RT700 PinMux v0.95'!E17,"",'RT700 PinMux v0.94'!E17&amp;" vs "&amp;'RT700 PinMux v0.95'!E17)</f>
        <v/>
      </c>
      <c r="F17" s="113" t="str">
        <f>IF('RT700 PinMux v0.94'!F17='RT700 PinMux v0.95'!F17,"",'RT700 PinMux v0.94'!F17&amp;" vs "&amp;'RT700 PinMux v0.95'!F17)</f>
        <v/>
      </c>
      <c r="G17" s="202" t="str">
        <f>IF('RT700 PinMux v0.94'!G17='RT700 PinMux v0.95'!G17,"",'RT700 PinMux v0.94'!G17&amp;" vs "&amp;'RT700 PinMux v0.95'!G17)</f>
        <v/>
      </c>
      <c r="H17" s="202" t="str">
        <f>IF('RT700 PinMux v0.94'!H17='RT700 PinMux v0.95'!H17,"",'RT700 PinMux v0.94'!H17&amp;" vs "&amp;'RT700 PinMux v0.95'!H17)</f>
        <v/>
      </c>
      <c r="I17" s="202" t="str">
        <f>IF('RT700 PinMux v0.94'!I17='RT700 PinMux v0.95'!I17,"",'RT700 PinMux v0.94'!I17&amp;" vs "&amp;'RT700 PinMux v0.95'!I17)</f>
        <v/>
      </c>
      <c r="J17" s="202" t="str">
        <f>IF('RT700 PinMux v0.94'!J17='RT700 PinMux v0.95'!J17,"",'RT700 PinMux v0.94'!J17&amp;" vs "&amp;'RT700 PinMux v0.95'!J17)</f>
        <v xml:space="preserve"> vs x</v>
      </c>
      <c r="K17" s="203" t="str">
        <f>IF('RT700 PinMux v0.94'!K17='RT700 PinMux v0.95'!K17,"",'RT700 PinMux v0.94'!K17&amp;" vs "&amp;'RT700 PinMux v0.95'!K17)</f>
        <v/>
      </c>
      <c r="L17" s="324" t="str">
        <f>IF('RT700 PinMux v0.94'!L17='RT700 PinMux v0.95'!L17,"",'RT700 PinMux v0.94'!L17&amp;" vs "&amp;'RT700 PinMux v0.95'!L17)</f>
        <v/>
      </c>
      <c r="M17" s="95" t="str">
        <f>IF('RT700 PinMux v0.94'!M17='RT700 PinMux v0.95'!M17,"",'RT700 PinMux v0.94'!M17&amp;" vs "&amp;'RT700 PinMux v0.95'!M17)</f>
        <v/>
      </c>
      <c r="N17" s="105" t="str">
        <f>IF('RT700 PinMux v0.94'!N17='RT700 PinMux v0.95'!N17,"",'RT700 PinMux v0.94'!N17&amp;" vs "&amp;'RT700 PinMux v0.95'!N17)</f>
        <v/>
      </c>
      <c r="O17" s="105" t="str">
        <f>IF('RT700 PinMux v0.94'!O17='RT700 PinMux v0.95'!O17,"",'RT700 PinMux v0.94'!O17&amp;" vs "&amp;'RT700 PinMux v0.95'!O17)</f>
        <v/>
      </c>
      <c r="P17" s="102" t="str">
        <f>IF('RT700 PinMux v0.94'!P17='RT700 PinMux v0.95'!P17,"",'RT700 PinMux v0.94'!P17&amp;" vs "&amp;'RT700 PinMux v0.95'!P17)</f>
        <v/>
      </c>
      <c r="Q17" s="95" t="str">
        <f>IF('RT700 PinMux v0.94'!Q17='RT700 PinMux v0.95'!Q17,"",'RT700 PinMux v0.94'!Q17&amp;" vs "&amp;'RT700 PinMux v0.95'!Q17)</f>
        <v/>
      </c>
      <c r="R17" s="134" t="str">
        <f>IF('RT700 PinMux v0.94'!R17='RT700 PinMux v0.95'!R17,"",'RT700 PinMux v0.94'!R17&amp;" vs "&amp;'RT700 PinMux v0.95'!R17)</f>
        <v/>
      </c>
      <c r="S17" s="134" t="str">
        <f>IF('RT700 PinMux v0.94'!S17='RT700 PinMux v0.95'!S17,"",'RT700 PinMux v0.94'!S17&amp;" vs "&amp;'RT700 PinMux v0.95'!S17)</f>
        <v/>
      </c>
      <c r="T17" s="134"/>
      <c r="U17" s="134"/>
      <c r="V17" s="134"/>
      <c r="W17" s="134"/>
      <c r="X17" s="134"/>
      <c r="Y17" s="134"/>
      <c r="Z17" s="134"/>
      <c r="AA17" s="205" t="str">
        <f>IF('RT700 PinMux v0.94'!AA17='RT700 PinMux v0.95'!AA17,"",'RT700 PinMux v0.94'!AA17&amp;" vs "&amp;'RT700 PinMux v0.95'!AA17)</f>
        <v/>
      </c>
      <c r="AB17" s="199" t="str">
        <f>IF('RT700 PinMux v0.94'!AB17='RT700 PinMux v0.95'!AB17,"",'RT700 PinMux v0.94'!AB17&amp;" vs "&amp;'RT700 PinMux v0.95'!AB17)</f>
        <v/>
      </c>
      <c r="AC17" s="357" t="str">
        <f>IF('RT700 PinMux v0.94'!AC17='RT700 PinMux v0.95'!AC17,"",'RT700 PinMux v0.94'!AC17&amp;" vs "&amp;'RT700 PinMux v0.95'!AC17)</f>
        <v/>
      </c>
      <c r="AD17" s="11" t="str">
        <f>IF('RT700 PinMux v0.94'!AD17='RT700 PinMux v0.95'!AD17,"",'RT700 PinMux v0.94'!AD17&amp;" vs "&amp;'RT700 PinMux v0.95'!AD17)</f>
        <v/>
      </c>
      <c r="AE17" s="21" t="str">
        <f>IF('RT700 PinMux v0.94'!AE17='RT700 PinMux v0.95'!AE17,"",'RT700 PinMux v0.94'!AE17&amp;" vs "&amp;'RT700 PinMux v0.95'!AE17)</f>
        <v/>
      </c>
      <c r="AF17" s="10" t="str">
        <f>IF('RT700 PinMux v0.94'!AF17='RT700 PinMux v0.95'!AF17,"",'RT700 PinMux v0.94'!AF17&amp;" vs "&amp;'RT700 PinMux v0.95'!AF17)</f>
        <v/>
      </c>
    </row>
    <row r="18" spans="2:32" s="7" customFormat="1" ht="11.5" x14ac:dyDescent="0.25">
      <c r="B18" s="222" t="str">
        <f>'RT700 PinMux v0.95'!B18</f>
        <v>Compute VDD2</v>
      </c>
      <c r="C18" s="217" t="str">
        <f>'RT700 PinMux v0.95'!C18</f>
        <v>VDDIO</v>
      </c>
      <c r="D18" s="113" t="str">
        <f>IF('RT700 PinMux v0.94'!D18='RT700 PinMux v0.95'!D18,"",'RT700 PinMux v0.94'!D18&amp;" vs "&amp;'RT700 PinMux v0.95'!D18)</f>
        <v/>
      </c>
      <c r="E18" s="186" t="str">
        <f>IF('RT700 PinMux v0.94'!E18='RT700 PinMux v0.95'!E18,"",'RT700 PinMux v0.94'!E18&amp;" vs "&amp;'RT700 PinMux v0.95'!E18)</f>
        <v/>
      </c>
      <c r="F18" s="186" t="str">
        <f>IF('RT700 PinMux v0.94'!F18='RT700 PinMux v0.95'!F18,"",'RT700 PinMux v0.94'!F18&amp;" vs "&amp;'RT700 PinMux v0.95'!F18)</f>
        <v/>
      </c>
      <c r="G18" s="202" t="str">
        <f>IF('RT700 PinMux v0.94'!G18='RT700 PinMux v0.95'!G18,"",'RT700 PinMux v0.94'!G18&amp;" vs "&amp;'RT700 PinMux v0.95'!G18)</f>
        <v/>
      </c>
      <c r="H18" s="202" t="str">
        <f>IF('RT700 PinMux v0.94'!H18='RT700 PinMux v0.95'!H18,"",'RT700 PinMux v0.94'!H18&amp;" vs "&amp;'RT700 PinMux v0.95'!H18)</f>
        <v/>
      </c>
      <c r="I18" s="202" t="str">
        <f>IF('RT700 PinMux v0.94'!I18='RT700 PinMux v0.95'!I18,"",'RT700 PinMux v0.94'!I18&amp;" vs "&amp;'RT700 PinMux v0.95'!I18)</f>
        <v/>
      </c>
      <c r="J18" s="202" t="str">
        <f>IF('RT700 PinMux v0.94'!J18='RT700 PinMux v0.95'!J18,"",'RT700 PinMux v0.94'!J18&amp;" vs "&amp;'RT700 PinMux v0.95'!J18)</f>
        <v/>
      </c>
      <c r="K18" s="203" t="str">
        <f>IF('RT700 PinMux v0.94'!K18='RT700 PinMux v0.95'!K18,"",'RT700 PinMux v0.94'!K18&amp;" vs "&amp;'RT700 PinMux v0.95'!K18)</f>
        <v/>
      </c>
      <c r="L18" s="324" t="str">
        <f>IF('RT700 PinMux v0.94'!L18='RT700 PinMux v0.95'!L18,"",'RT700 PinMux v0.94'!L18&amp;" vs "&amp;'RT700 PinMux v0.95'!L18)</f>
        <v/>
      </c>
      <c r="M18" s="95" t="str">
        <f>IF('RT700 PinMux v0.94'!M18='RT700 PinMux v0.95'!M18,"",'RT700 PinMux v0.94'!M18&amp;" vs "&amp;'RT700 PinMux v0.95'!M18)</f>
        <v/>
      </c>
      <c r="N18" s="105" t="str">
        <f>IF('RT700 PinMux v0.94'!N18='RT700 PinMux v0.95'!N18,"",'RT700 PinMux v0.94'!N18&amp;" vs "&amp;'RT700 PinMux v0.95'!N18)</f>
        <v/>
      </c>
      <c r="O18" s="105" t="str">
        <f>IF('RT700 PinMux v0.94'!O18='RT700 PinMux v0.95'!O18,"",'RT700 PinMux v0.94'!O18&amp;" vs "&amp;'RT700 PinMux v0.95'!O18)</f>
        <v/>
      </c>
      <c r="P18" s="102" t="str">
        <f>IF('RT700 PinMux v0.94'!P18='RT700 PinMux v0.95'!P18,"",'RT700 PinMux v0.94'!P18&amp;" vs "&amp;'RT700 PinMux v0.95'!P18)</f>
        <v/>
      </c>
      <c r="Q18" s="102" t="str">
        <f>IF('RT700 PinMux v0.94'!Q18='RT700 PinMux v0.95'!Q18,"",'RT700 PinMux v0.94'!Q18&amp;" vs "&amp;'RT700 PinMux v0.95'!Q18)</f>
        <v/>
      </c>
      <c r="R18" s="101" t="str">
        <f>IF('RT700 PinMux v0.94'!R18='RT700 PinMux v0.95'!R18,"",'RT700 PinMux v0.94'!R18&amp;" vs "&amp;'RT700 PinMux v0.95'!R18)</f>
        <v/>
      </c>
      <c r="S18" s="134" t="str">
        <f>IF('RT700 PinMux v0.94'!S18='RT700 PinMux v0.95'!S18,"",'RT700 PinMux v0.94'!S18&amp;" vs "&amp;'RT700 PinMux v0.95'!S18)</f>
        <v/>
      </c>
      <c r="T18" s="134"/>
      <c r="U18" s="134"/>
      <c r="V18" s="134"/>
      <c r="W18" s="134"/>
      <c r="X18" s="134"/>
      <c r="Y18" s="134"/>
      <c r="Z18" s="134"/>
      <c r="AA18" s="356" t="str">
        <f>IF('RT700 PinMux v0.94'!AA18='RT700 PinMux v0.95'!AA18,"",'RT700 PinMux v0.94'!AA18&amp;" vs "&amp;'RT700 PinMux v0.95'!AA18)</f>
        <v/>
      </c>
      <c r="AB18" s="199" t="str">
        <f>IF('RT700 PinMux v0.94'!AB18='RT700 PinMux v0.95'!AB18,"",'RT700 PinMux v0.94'!AB18&amp;" vs "&amp;'RT700 PinMux v0.95'!AB18)</f>
        <v/>
      </c>
      <c r="AC18" s="357" t="str">
        <f>IF('RT700 PinMux v0.94'!AC18='RT700 PinMux v0.95'!AC18,"",'RT700 PinMux v0.94'!AC18&amp;" vs "&amp;'RT700 PinMux v0.95'!AC18)</f>
        <v/>
      </c>
      <c r="AD18" s="11" t="str">
        <f>IF('RT700 PinMux v0.94'!AD18='RT700 PinMux v0.95'!AD18,"",'RT700 PinMux v0.94'!AD18&amp;" vs "&amp;'RT700 PinMux v0.95'!AD18)</f>
        <v/>
      </c>
      <c r="AE18" s="21" t="str">
        <f>IF('RT700 PinMux v0.94'!AE18='RT700 PinMux v0.95'!AE18,"",'RT700 PinMux v0.94'!AE18&amp;" vs "&amp;'RT700 PinMux v0.95'!AE18)</f>
        <v/>
      </c>
      <c r="AF18" s="10" t="str">
        <f>IF('RT700 PinMux v0.94'!AF18='RT700 PinMux v0.95'!AF18,"",'RT700 PinMux v0.94'!AF18&amp;" vs "&amp;'RT700 PinMux v0.95'!AF18)</f>
        <v/>
      </c>
    </row>
    <row r="19" spans="2:32" s="7" customFormat="1" ht="11.5" x14ac:dyDescent="0.25">
      <c r="B19" s="222" t="str">
        <f>'RT700 PinMux v0.95'!B19</f>
        <v>Compute VDD2</v>
      </c>
      <c r="C19" s="217" t="str">
        <f>'RT700 PinMux v0.95'!C19</f>
        <v>VDDIO</v>
      </c>
      <c r="D19" s="113" t="str">
        <f>IF('RT700 PinMux v0.94'!D19='RT700 PinMux v0.95'!D19,"",'RT700 PinMux v0.94'!D19&amp;" vs "&amp;'RT700 PinMux v0.95'!D19)</f>
        <v/>
      </c>
      <c r="E19" s="186" t="str">
        <f>IF('RT700 PinMux v0.94'!E19='RT700 PinMux v0.95'!E19,"",'RT700 PinMux v0.94'!E19&amp;" vs "&amp;'RT700 PinMux v0.95'!E19)</f>
        <v/>
      </c>
      <c r="F19" s="186" t="str">
        <f>IF('RT700 PinMux v0.94'!F19='RT700 PinMux v0.95'!F19,"",'RT700 PinMux v0.94'!F19&amp;" vs "&amp;'RT700 PinMux v0.95'!F19)</f>
        <v/>
      </c>
      <c r="G19" s="202" t="str">
        <f>IF('RT700 PinMux v0.94'!G19='RT700 PinMux v0.95'!G19,"",'RT700 PinMux v0.94'!G19&amp;" vs "&amp;'RT700 PinMux v0.95'!G19)</f>
        <v/>
      </c>
      <c r="H19" s="202" t="str">
        <f>IF('RT700 PinMux v0.94'!H19='RT700 PinMux v0.95'!H19,"",'RT700 PinMux v0.94'!H19&amp;" vs "&amp;'RT700 PinMux v0.95'!H19)</f>
        <v/>
      </c>
      <c r="I19" s="202" t="str">
        <f>IF('RT700 PinMux v0.94'!I19='RT700 PinMux v0.95'!I19,"",'RT700 PinMux v0.94'!I19&amp;" vs "&amp;'RT700 PinMux v0.95'!I19)</f>
        <v/>
      </c>
      <c r="J19" s="202" t="str">
        <f>IF('RT700 PinMux v0.94'!J19='RT700 PinMux v0.95'!J19,"",'RT700 PinMux v0.94'!J19&amp;" vs "&amp;'RT700 PinMux v0.95'!J19)</f>
        <v/>
      </c>
      <c r="K19" s="203" t="str">
        <f>IF('RT700 PinMux v0.94'!K19='RT700 PinMux v0.95'!K19,"",'RT700 PinMux v0.94'!K19&amp;" vs "&amp;'RT700 PinMux v0.95'!K19)</f>
        <v/>
      </c>
      <c r="L19" s="324" t="str">
        <f>IF('RT700 PinMux v0.94'!L19='RT700 PinMux v0.95'!L19,"",'RT700 PinMux v0.94'!L19&amp;" vs "&amp;'RT700 PinMux v0.95'!L19)</f>
        <v/>
      </c>
      <c r="M19" s="95" t="str">
        <f>IF('RT700 PinMux v0.94'!M19='RT700 PinMux v0.95'!M19,"",'RT700 PinMux v0.94'!M19&amp;" vs "&amp;'RT700 PinMux v0.95'!M19)</f>
        <v/>
      </c>
      <c r="N19" s="105" t="str">
        <f>IF('RT700 PinMux v0.94'!N19='RT700 PinMux v0.95'!N19,"",'RT700 PinMux v0.94'!N19&amp;" vs "&amp;'RT700 PinMux v0.95'!N19)</f>
        <v/>
      </c>
      <c r="O19" s="105" t="str">
        <f>IF('RT700 PinMux v0.94'!O19='RT700 PinMux v0.95'!O19,"",'RT700 PinMux v0.94'!O19&amp;" vs "&amp;'RT700 PinMux v0.95'!O19)</f>
        <v/>
      </c>
      <c r="P19" s="102" t="str">
        <f>IF('RT700 PinMux v0.94'!P19='RT700 PinMux v0.95'!P19,"",'RT700 PinMux v0.94'!P19&amp;" vs "&amp;'RT700 PinMux v0.95'!P19)</f>
        <v/>
      </c>
      <c r="Q19" s="101" t="str">
        <f>IF('RT700 PinMux v0.94'!Q19='RT700 PinMux v0.95'!Q19,"",'RT700 PinMux v0.94'!Q19&amp;" vs "&amp;'RT700 PinMux v0.95'!Q19)</f>
        <v/>
      </c>
      <c r="R19" s="134" t="str">
        <f>IF('RT700 PinMux v0.94'!R19='RT700 PinMux v0.95'!R19,"",'RT700 PinMux v0.94'!R19&amp;" vs "&amp;'RT700 PinMux v0.95'!R19)</f>
        <v/>
      </c>
      <c r="S19" s="134" t="str">
        <f>IF('RT700 PinMux v0.94'!S19='RT700 PinMux v0.95'!S19,"",'RT700 PinMux v0.94'!S19&amp;" vs "&amp;'RT700 PinMux v0.95'!S19)</f>
        <v/>
      </c>
      <c r="T19" s="134"/>
      <c r="U19" s="134"/>
      <c r="V19" s="134"/>
      <c r="W19" s="134"/>
      <c r="X19" s="134"/>
      <c r="Y19" s="134"/>
      <c r="Z19" s="134"/>
      <c r="AA19" s="356" t="str">
        <f>IF('RT700 PinMux v0.94'!AA19='RT700 PinMux v0.95'!AA19,"",'RT700 PinMux v0.94'!AA19&amp;" vs "&amp;'RT700 PinMux v0.95'!AA19)</f>
        <v/>
      </c>
      <c r="AB19" s="199" t="str">
        <f>IF('RT700 PinMux v0.94'!AB19='RT700 PinMux v0.95'!AB19,"",'RT700 PinMux v0.94'!AB19&amp;" vs "&amp;'RT700 PinMux v0.95'!AB19)</f>
        <v/>
      </c>
      <c r="AC19" s="357" t="str">
        <f>IF('RT700 PinMux v0.94'!AC19='RT700 PinMux v0.95'!AC19,"",'RT700 PinMux v0.94'!AC19&amp;" vs "&amp;'RT700 PinMux v0.95'!AC19)</f>
        <v/>
      </c>
      <c r="AD19" s="11" t="str">
        <f>IF('RT700 PinMux v0.94'!AD19='RT700 PinMux v0.95'!AD19,"",'RT700 PinMux v0.94'!AD19&amp;" vs "&amp;'RT700 PinMux v0.95'!AD19)</f>
        <v/>
      </c>
      <c r="AE19" s="21" t="str">
        <f>IF('RT700 PinMux v0.94'!AE19='RT700 PinMux v0.95'!AE19,"",'RT700 PinMux v0.94'!AE19&amp;" vs "&amp;'RT700 PinMux v0.95'!AE19)</f>
        <v/>
      </c>
      <c r="AF19" s="10" t="str">
        <f>IF('RT700 PinMux v0.94'!AF19='RT700 PinMux v0.95'!AF19,"",'RT700 PinMux v0.94'!AF19&amp;" vs "&amp;'RT700 PinMux v0.95'!AF19)</f>
        <v/>
      </c>
    </row>
    <row r="20" spans="2:32" s="7" customFormat="1" ht="11.5" x14ac:dyDescent="0.25">
      <c r="B20" s="222" t="str">
        <f>'RT700 PinMux v0.95'!B20</f>
        <v>Compute VDD2</v>
      </c>
      <c r="C20" s="217" t="str">
        <f>'RT700 PinMux v0.95'!C20</f>
        <v>VDDIO</v>
      </c>
      <c r="D20" s="113" t="str">
        <f>IF('RT700 PinMux v0.94'!D20='RT700 PinMux v0.95'!D20,"",'RT700 PinMux v0.94'!D20&amp;" vs "&amp;'RT700 PinMux v0.95'!D20)</f>
        <v/>
      </c>
      <c r="E20" s="186" t="str">
        <f>IF('RT700 PinMux v0.94'!E20='RT700 PinMux v0.95'!E20,"",'RT700 PinMux v0.94'!E20&amp;" vs "&amp;'RT700 PinMux v0.95'!E20)</f>
        <v/>
      </c>
      <c r="F20" s="186" t="str">
        <f>IF('RT700 PinMux v0.94'!F20='RT700 PinMux v0.95'!F20,"",'RT700 PinMux v0.94'!F20&amp;" vs "&amp;'RT700 PinMux v0.95'!F20)</f>
        <v/>
      </c>
      <c r="G20" s="202" t="str">
        <f>IF('RT700 PinMux v0.94'!G20='RT700 PinMux v0.95'!G20,"",'RT700 PinMux v0.94'!G20&amp;" vs "&amp;'RT700 PinMux v0.95'!G20)</f>
        <v/>
      </c>
      <c r="H20" s="202" t="str">
        <f>IF('RT700 PinMux v0.94'!H20='RT700 PinMux v0.95'!H20,"",'RT700 PinMux v0.94'!H20&amp;" vs "&amp;'RT700 PinMux v0.95'!H20)</f>
        <v/>
      </c>
      <c r="I20" s="202" t="str">
        <f>IF('RT700 PinMux v0.94'!I20='RT700 PinMux v0.95'!I20,"",'RT700 PinMux v0.94'!I20&amp;" vs "&amp;'RT700 PinMux v0.95'!I20)</f>
        <v/>
      </c>
      <c r="J20" s="202" t="str">
        <f>IF('RT700 PinMux v0.94'!J20='RT700 PinMux v0.95'!J20,"",'RT700 PinMux v0.94'!J20&amp;" vs "&amp;'RT700 PinMux v0.95'!J20)</f>
        <v/>
      </c>
      <c r="K20" s="203" t="str">
        <f>IF('RT700 PinMux v0.94'!K20='RT700 PinMux v0.95'!K20,"",'RT700 PinMux v0.94'!K20&amp;" vs "&amp;'RT700 PinMux v0.95'!K20)</f>
        <v/>
      </c>
      <c r="L20" s="324" t="str">
        <f>IF('RT700 PinMux v0.94'!L20='RT700 PinMux v0.95'!L20,"",'RT700 PinMux v0.94'!L20&amp;" vs "&amp;'RT700 PinMux v0.95'!L20)</f>
        <v/>
      </c>
      <c r="M20" s="95" t="str">
        <f>IF('RT700 PinMux v0.94'!M20='RT700 PinMux v0.95'!M20,"",'RT700 PinMux v0.94'!M20&amp;" vs "&amp;'RT700 PinMux v0.95'!M20)</f>
        <v/>
      </c>
      <c r="N20" s="105" t="str">
        <f>IF('RT700 PinMux v0.94'!N20='RT700 PinMux v0.95'!N20,"",'RT700 PinMux v0.94'!N20&amp;" vs "&amp;'RT700 PinMux v0.95'!N20)</f>
        <v/>
      </c>
      <c r="O20" s="105" t="str">
        <f>IF('RT700 PinMux v0.94'!O20='RT700 PinMux v0.95'!O20,"",'RT700 PinMux v0.94'!O20&amp;" vs "&amp;'RT700 PinMux v0.95'!O20)</f>
        <v/>
      </c>
      <c r="P20" s="102" t="str">
        <f>IF('RT700 PinMux v0.94'!P20='RT700 PinMux v0.95'!P20,"",'RT700 PinMux v0.94'!P20&amp;" vs "&amp;'RT700 PinMux v0.95'!P20)</f>
        <v/>
      </c>
      <c r="Q20" s="101" t="str">
        <f>IF('RT700 PinMux v0.94'!Q20='RT700 PinMux v0.95'!Q20,"",'RT700 PinMux v0.94'!Q20&amp;" vs "&amp;'RT700 PinMux v0.95'!Q20)</f>
        <v/>
      </c>
      <c r="R20" s="134" t="str">
        <f>IF('RT700 PinMux v0.94'!R20='RT700 PinMux v0.95'!R20,"",'RT700 PinMux v0.94'!R20&amp;" vs "&amp;'RT700 PinMux v0.95'!R20)</f>
        <v/>
      </c>
      <c r="S20" s="134" t="str">
        <f>IF('RT700 PinMux v0.94'!S20='RT700 PinMux v0.95'!S20,"",'RT700 PinMux v0.94'!S20&amp;" vs "&amp;'RT700 PinMux v0.95'!S20)</f>
        <v/>
      </c>
      <c r="T20" s="134"/>
      <c r="U20" s="134"/>
      <c r="V20" s="134"/>
      <c r="W20" s="134"/>
      <c r="X20" s="134"/>
      <c r="Y20" s="134"/>
      <c r="Z20" s="134"/>
      <c r="AA20" s="356" t="str">
        <f>IF('RT700 PinMux v0.94'!AA20='RT700 PinMux v0.95'!AA20,"",'RT700 PinMux v0.94'!AA20&amp;" vs "&amp;'RT700 PinMux v0.95'!AA20)</f>
        <v/>
      </c>
      <c r="AB20" s="199" t="str">
        <f>IF('RT700 PinMux v0.94'!AB20='RT700 PinMux v0.95'!AB20,"",'RT700 PinMux v0.94'!AB20&amp;" vs "&amp;'RT700 PinMux v0.95'!AB20)</f>
        <v/>
      </c>
      <c r="AC20" s="357" t="str">
        <f>IF('RT700 PinMux v0.94'!AC20='RT700 PinMux v0.95'!AC20,"",'RT700 PinMux v0.94'!AC20&amp;" vs "&amp;'RT700 PinMux v0.95'!AC20)</f>
        <v/>
      </c>
      <c r="AD20" s="11" t="str">
        <f>IF('RT700 PinMux v0.94'!AD20='RT700 PinMux v0.95'!AD20,"",'RT700 PinMux v0.94'!AD20&amp;" vs "&amp;'RT700 PinMux v0.95'!AD20)</f>
        <v/>
      </c>
      <c r="AE20" s="21" t="str">
        <f>IF('RT700 PinMux v0.94'!AE20='RT700 PinMux v0.95'!AE20,"",'RT700 PinMux v0.94'!AE20&amp;" vs "&amp;'RT700 PinMux v0.95'!AE20)</f>
        <v/>
      </c>
      <c r="AF20" s="10" t="str">
        <f>IF('RT700 PinMux v0.94'!AF20='RT700 PinMux v0.95'!AF20,"",'RT700 PinMux v0.94'!AF20&amp;" vs "&amp;'RT700 PinMux v0.95'!AF20)</f>
        <v/>
      </c>
    </row>
    <row r="21" spans="2:32" s="7" customFormat="1" ht="11.5" x14ac:dyDescent="0.25">
      <c r="B21" s="222" t="str">
        <f>'RT700 PinMux v0.95'!B21</f>
        <v>Compute VDD2</v>
      </c>
      <c r="C21" s="217" t="str">
        <f>'RT700 PinMux v0.95'!C21</f>
        <v>VDDIO</v>
      </c>
      <c r="D21" s="113" t="str">
        <f>IF('RT700 PinMux v0.94'!D21='RT700 PinMux v0.95'!D21,"",'RT700 PinMux v0.94'!D21&amp;" vs "&amp;'RT700 PinMux v0.95'!D21)</f>
        <v/>
      </c>
      <c r="E21" s="186" t="str">
        <f>IF('RT700 PinMux v0.94'!E21='RT700 PinMux v0.95'!E21,"",'RT700 PinMux v0.94'!E21&amp;" vs "&amp;'RT700 PinMux v0.95'!E21)</f>
        <v/>
      </c>
      <c r="F21" s="113" t="str">
        <f>IF('RT700 PinMux v0.94'!F21='RT700 PinMux v0.95'!F21,"",'RT700 PinMux v0.94'!F21&amp;" vs "&amp;'RT700 PinMux v0.95'!F21)</f>
        <v/>
      </c>
      <c r="G21" s="202" t="str">
        <f>IF('RT700 PinMux v0.94'!G21='RT700 PinMux v0.95'!G21,"",'RT700 PinMux v0.94'!G21&amp;" vs "&amp;'RT700 PinMux v0.95'!G21)</f>
        <v/>
      </c>
      <c r="H21" s="202" t="str">
        <f>IF('RT700 PinMux v0.94'!H21='RT700 PinMux v0.95'!H21,"",'RT700 PinMux v0.94'!H21&amp;" vs "&amp;'RT700 PinMux v0.95'!H21)</f>
        <v/>
      </c>
      <c r="I21" s="202" t="str">
        <f>IF('RT700 PinMux v0.94'!I21='RT700 PinMux v0.95'!I21,"",'RT700 PinMux v0.94'!I21&amp;" vs "&amp;'RT700 PinMux v0.95'!I21)</f>
        <v/>
      </c>
      <c r="J21" s="202" t="str">
        <f>IF('RT700 PinMux v0.94'!J21='RT700 PinMux v0.95'!J21,"",'RT700 PinMux v0.94'!J21&amp;" vs "&amp;'RT700 PinMux v0.95'!J21)</f>
        <v/>
      </c>
      <c r="K21" s="203" t="str">
        <f>IF('RT700 PinMux v0.94'!K21='RT700 PinMux v0.95'!K21,"",'RT700 PinMux v0.94'!K21&amp;" vs "&amp;'RT700 PinMux v0.95'!K21)</f>
        <v/>
      </c>
      <c r="L21" s="324" t="str">
        <f>IF('RT700 PinMux v0.94'!L21='RT700 PinMux v0.95'!L21,"",'RT700 PinMux v0.94'!L21&amp;" vs "&amp;'RT700 PinMux v0.95'!L21)</f>
        <v/>
      </c>
      <c r="M21" s="95" t="str">
        <f>IF('RT700 PinMux v0.94'!M21='RT700 PinMux v0.95'!M21,"",'RT700 PinMux v0.94'!M21&amp;" vs "&amp;'RT700 PinMux v0.95'!M21)</f>
        <v/>
      </c>
      <c r="N21" s="105" t="str">
        <f>IF('RT700 PinMux v0.94'!N21='RT700 PinMux v0.95'!N21,"",'RT700 PinMux v0.94'!N21&amp;" vs "&amp;'RT700 PinMux v0.95'!N21)</f>
        <v/>
      </c>
      <c r="O21" s="105" t="str">
        <f>IF('RT700 PinMux v0.94'!O21='RT700 PinMux v0.95'!O21,"",'RT700 PinMux v0.94'!O21&amp;" vs "&amp;'RT700 PinMux v0.95'!O21)</f>
        <v/>
      </c>
      <c r="P21" s="102" t="str">
        <f>IF('RT700 PinMux v0.94'!P21='RT700 PinMux v0.95'!P21,"",'RT700 PinMux v0.94'!P21&amp;" vs "&amp;'RT700 PinMux v0.95'!P21)</f>
        <v/>
      </c>
      <c r="Q21" s="101" t="str">
        <f>IF('RT700 PinMux v0.94'!Q21='RT700 PinMux v0.95'!Q21,"",'RT700 PinMux v0.94'!Q21&amp;" vs "&amp;'RT700 PinMux v0.95'!Q21)</f>
        <v/>
      </c>
      <c r="R21" s="134" t="str">
        <f>IF('RT700 PinMux v0.94'!R21='RT700 PinMux v0.95'!R21,"",'RT700 PinMux v0.94'!R21&amp;" vs "&amp;'RT700 PinMux v0.95'!R21)</f>
        <v/>
      </c>
      <c r="S21" s="134" t="str">
        <f>IF('RT700 PinMux v0.94'!S21='RT700 PinMux v0.95'!S21,"",'RT700 PinMux v0.94'!S21&amp;" vs "&amp;'RT700 PinMux v0.95'!S21)</f>
        <v/>
      </c>
      <c r="T21" s="134"/>
      <c r="U21" s="134"/>
      <c r="V21" s="134"/>
      <c r="W21" s="134"/>
      <c r="X21" s="134"/>
      <c r="Y21" s="134"/>
      <c r="Z21" s="134"/>
      <c r="AA21" s="205" t="str">
        <f>IF('RT700 PinMux v0.94'!AA21='RT700 PinMux v0.95'!AA21,"",'RT700 PinMux v0.94'!AA21&amp;" vs "&amp;'RT700 PinMux v0.95'!AA21)</f>
        <v/>
      </c>
      <c r="AB21" s="199" t="str">
        <f>IF('RT700 PinMux v0.94'!AB21='RT700 PinMux v0.95'!AB21,"",'RT700 PinMux v0.94'!AB21&amp;" vs "&amp;'RT700 PinMux v0.95'!AB21)</f>
        <v/>
      </c>
      <c r="AC21" s="357" t="str">
        <f>IF('RT700 PinMux v0.94'!AC21='RT700 PinMux v0.95'!AC21,"",'RT700 PinMux v0.94'!AC21&amp;" vs "&amp;'RT700 PinMux v0.95'!AC21)</f>
        <v/>
      </c>
      <c r="AD21" s="11" t="str">
        <f>IF('RT700 PinMux v0.94'!AD21='RT700 PinMux v0.95'!AD21,"",'RT700 PinMux v0.94'!AD21&amp;" vs "&amp;'RT700 PinMux v0.95'!AD21)</f>
        <v/>
      </c>
      <c r="AE21" s="21" t="str">
        <f>IF('RT700 PinMux v0.94'!AE21='RT700 PinMux v0.95'!AE21,"",'RT700 PinMux v0.94'!AE21&amp;" vs "&amp;'RT700 PinMux v0.95'!AE21)</f>
        <v/>
      </c>
      <c r="AF21" s="10" t="str">
        <f>IF('RT700 PinMux v0.94'!AF21='RT700 PinMux v0.95'!AF21,"",'RT700 PinMux v0.94'!AF21&amp;" vs "&amp;'RT700 PinMux v0.95'!AF21)</f>
        <v/>
      </c>
    </row>
    <row r="22" spans="2:32" s="7" customFormat="1" ht="11.5" x14ac:dyDescent="0.25">
      <c r="B22" s="222" t="str">
        <f>'RT700 PinMux v0.95'!B22</f>
        <v>Compute VDD2</v>
      </c>
      <c r="C22" s="217" t="str">
        <f>'RT700 PinMux v0.95'!C22</f>
        <v>VDDIO</v>
      </c>
      <c r="D22" s="113" t="str">
        <f>IF('RT700 PinMux v0.94'!D22='RT700 PinMux v0.95'!D22,"",'RT700 PinMux v0.94'!D22&amp;" vs "&amp;'RT700 PinMux v0.95'!D22)</f>
        <v/>
      </c>
      <c r="E22" s="113" t="str">
        <f>IF('RT700 PinMux v0.94'!E22='RT700 PinMux v0.95'!E22,"",'RT700 PinMux v0.94'!E22&amp;" vs "&amp;'RT700 PinMux v0.95'!E22)</f>
        <v/>
      </c>
      <c r="F22" s="113" t="str">
        <f>IF('RT700 PinMux v0.94'!F22='RT700 PinMux v0.95'!F22,"",'RT700 PinMux v0.94'!F22&amp;" vs "&amp;'RT700 PinMux v0.95'!F22)</f>
        <v/>
      </c>
      <c r="G22" s="202" t="str">
        <f>IF('RT700 PinMux v0.94'!G22='RT700 PinMux v0.95'!G22,"",'RT700 PinMux v0.94'!G22&amp;" vs "&amp;'RT700 PinMux v0.95'!G22)</f>
        <v/>
      </c>
      <c r="H22" s="202" t="str">
        <f>IF('RT700 PinMux v0.94'!H22='RT700 PinMux v0.95'!H22,"",'RT700 PinMux v0.94'!H22&amp;" vs "&amp;'RT700 PinMux v0.95'!H22)</f>
        <v/>
      </c>
      <c r="I22" s="202" t="str">
        <f>IF('RT700 PinMux v0.94'!I22='RT700 PinMux v0.95'!I22,"",'RT700 PinMux v0.94'!I22&amp;" vs "&amp;'RT700 PinMux v0.95'!I22)</f>
        <v/>
      </c>
      <c r="J22" s="202" t="str">
        <f>IF('RT700 PinMux v0.94'!J22='RT700 PinMux v0.95'!J22,"",'RT700 PinMux v0.94'!J22&amp;" vs "&amp;'RT700 PinMux v0.95'!J22)</f>
        <v/>
      </c>
      <c r="K22" s="203" t="str">
        <f>IF('RT700 PinMux v0.94'!K22='RT700 PinMux v0.95'!K22,"",'RT700 PinMux v0.94'!K22&amp;" vs "&amp;'RT700 PinMux v0.95'!K22)</f>
        <v/>
      </c>
      <c r="L22" s="324" t="str">
        <f>IF('RT700 PinMux v0.94'!L22='RT700 PinMux v0.95'!L22,"",'RT700 PinMux v0.94'!L22&amp;" vs "&amp;'RT700 PinMux v0.95'!L22)</f>
        <v/>
      </c>
      <c r="M22" s="95" t="str">
        <f>IF('RT700 PinMux v0.94'!M22='RT700 PinMux v0.95'!M22,"",'RT700 PinMux v0.94'!M22&amp;" vs "&amp;'RT700 PinMux v0.95'!M22)</f>
        <v/>
      </c>
      <c r="N22" s="105" t="str">
        <f>IF('RT700 PinMux v0.94'!N22='RT700 PinMux v0.95'!N22,"",'RT700 PinMux v0.94'!N22&amp;" vs "&amp;'RT700 PinMux v0.95'!N22)</f>
        <v/>
      </c>
      <c r="O22" s="105" t="str">
        <f>IF('RT700 PinMux v0.94'!O22='RT700 PinMux v0.95'!O22,"",'RT700 PinMux v0.94'!O22&amp;" vs "&amp;'RT700 PinMux v0.95'!O22)</f>
        <v/>
      </c>
      <c r="P22" s="102" t="str">
        <f>IF('RT700 PinMux v0.94'!P22='RT700 PinMux v0.95'!P22,"",'RT700 PinMux v0.94'!P22&amp;" vs "&amp;'RT700 PinMux v0.95'!P22)</f>
        <v/>
      </c>
      <c r="Q22" s="101" t="str">
        <f>IF('RT700 PinMux v0.94'!Q22='RT700 PinMux v0.95'!Q22,"",'RT700 PinMux v0.94'!Q22&amp;" vs "&amp;'RT700 PinMux v0.95'!Q22)</f>
        <v/>
      </c>
      <c r="R22" s="16" t="str">
        <f>IF('RT700 PinMux v0.94'!R22='RT700 PinMux v0.95'!R22,"",'RT700 PinMux v0.94'!R22&amp;" vs "&amp;'RT700 PinMux v0.95'!R22)</f>
        <v/>
      </c>
      <c r="S22" s="29" t="str">
        <f>IF('RT700 PinMux v0.94'!S22='RT700 PinMux v0.95'!S22,"",'RT700 PinMux v0.94'!S22&amp;" vs "&amp;'RT700 PinMux v0.95'!S22)</f>
        <v/>
      </c>
      <c r="T22" s="134"/>
      <c r="U22" s="134"/>
      <c r="V22" s="134"/>
      <c r="W22" s="134"/>
      <c r="X22" s="134"/>
      <c r="Y22" s="134"/>
      <c r="Z22" s="134"/>
      <c r="AA22" s="205" t="str">
        <f>IF('RT700 PinMux v0.94'!AA22='RT700 PinMux v0.95'!AA22,"",'RT700 PinMux v0.94'!AA22&amp;" vs "&amp;'RT700 PinMux v0.95'!AA22)</f>
        <v/>
      </c>
      <c r="AB22" s="199" t="str">
        <f>IF('RT700 PinMux v0.94'!AB22='RT700 PinMux v0.95'!AB22,"",'RT700 PinMux v0.94'!AB22&amp;" vs "&amp;'RT700 PinMux v0.95'!AB22)</f>
        <v/>
      </c>
      <c r="AC22" s="357" t="str">
        <f>IF('RT700 PinMux v0.94'!AC22='RT700 PinMux v0.95'!AC22,"",'RT700 PinMux v0.94'!AC22&amp;" vs "&amp;'RT700 PinMux v0.95'!AC22)</f>
        <v/>
      </c>
      <c r="AD22" s="11" t="str">
        <f>IF('RT700 PinMux v0.94'!AD22='RT700 PinMux v0.95'!AD22,"",'RT700 PinMux v0.94'!AD22&amp;" vs "&amp;'RT700 PinMux v0.95'!AD22)</f>
        <v/>
      </c>
      <c r="AE22" s="21" t="str">
        <f>IF('RT700 PinMux v0.94'!AE22='RT700 PinMux v0.95'!AE22,"",'RT700 PinMux v0.94'!AE22&amp;" vs "&amp;'RT700 PinMux v0.95'!AE22)</f>
        <v/>
      </c>
      <c r="AF22" s="10" t="str">
        <f>IF('RT700 PinMux v0.94'!AF22='RT700 PinMux v0.95'!AF22,"",'RT700 PinMux v0.94'!AF22&amp;" vs "&amp;'RT700 PinMux v0.95'!AF22)</f>
        <v/>
      </c>
    </row>
    <row r="23" spans="2:32" s="7" customFormat="1" ht="11.5" x14ac:dyDescent="0.25">
      <c r="B23" s="222" t="str">
        <f>'RT700 PinMux v0.95'!B23</f>
        <v>Compute VDD2</v>
      </c>
      <c r="C23" s="217" t="str">
        <f>'RT700 PinMux v0.95'!C23</f>
        <v>VDDIO</v>
      </c>
      <c r="D23" s="113" t="str">
        <f>IF('RT700 PinMux v0.94'!D23='RT700 PinMux v0.95'!D23,"",'RT700 PinMux v0.94'!D23&amp;" vs "&amp;'RT700 PinMux v0.95'!D23)</f>
        <v/>
      </c>
      <c r="E23" s="113" t="str">
        <f>IF('RT700 PinMux v0.94'!E23='RT700 PinMux v0.95'!E23,"",'RT700 PinMux v0.94'!E23&amp;" vs "&amp;'RT700 PinMux v0.95'!E23)</f>
        <v/>
      </c>
      <c r="F23" s="113" t="str">
        <f>IF('RT700 PinMux v0.94'!F23='RT700 PinMux v0.95'!F23,"",'RT700 PinMux v0.94'!F23&amp;" vs "&amp;'RT700 PinMux v0.95'!F23)</f>
        <v/>
      </c>
      <c r="G23" s="202" t="str">
        <f>IF('RT700 PinMux v0.94'!G23='RT700 PinMux v0.95'!G23,"",'RT700 PinMux v0.94'!G23&amp;" vs "&amp;'RT700 PinMux v0.95'!G23)</f>
        <v/>
      </c>
      <c r="H23" s="202" t="str">
        <f>IF('RT700 PinMux v0.94'!H23='RT700 PinMux v0.95'!H23,"",'RT700 PinMux v0.94'!H23&amp;" vs "&amp;'RT700 PinMux v0.95'!H23)</f>
        <v/>
      </c>
      <c r="I23" s="202" t="str">
        <f>IF('RT700 PinMux v0.94'!I23='RT700 PinMux v0.95'!I23,"",'RT700 PinMux v0.94'!I23&amp;" vs "&amp;'RT700 PinMux v0.95'!I23)</f>
        <v/>
      </c>
      <c r="J23" s="202" t="str">
        <f>IF('RT700 PinMux v0.94'!J23='RT700 PinMux v0.95'!J23,"",'RT700 PinMux v0.94'!J23&amp;" vs "&amp;'RT700 PinMux v0.95'!J23)</f>
        <v xml:space="preserve"> vs x</v>
      </c>
      <c r="K23" s="203" t="str">
        <f>IF('RT700 PinMux v0.94'!K23='RT700 PinMux v0.95'!K23,"",'RT700 PinMux v0.94'!K23&amp;" vs "&amp;'RT700 PinMux v0.95'!K23)</f>
        <v/>
      </c>
      <c r="L23" s="324" t="str">
        <f>IF('RT700 PinMux v0.94'!L23='RT700 PinMux v0.95'!L23,"",'RT700 PinMux v0.94'!L23&amp;" vs "&amp;'RT700 PinMux v0.95'!L23)</f>
        <v/>
      </c>
      <c r="M23" s="95" t="str">
        <f>IF('RT700 PinMux v0.94'!M23='RT700 PinMux v0.95'!M23,"",'RT700 PinMux v0.94'!M23&amp;" vs "&amp;'RT700 PinMux v0.95'!M23)</f>
        <v/>
      </c>
      <c r="N23" s="105" t="str">
        <f>IF('RT700 PinMux v0.94'!N23='RT700 PinMux v0.95'!N23,"",'RT700 PinMux v0.94'!N23&amp;" vs "&amp;'RT700 PinMux v0.95'!N23)</f>
        <v/>
      </c>
      <c r="O23" s="105" t="str">
        <f>IF('RT700 PinMux v0.94'!O23='RT700 PinMux v0.95'!O23,"",'RT700 PinMux v0.94'!O23&amp;" vs "&amp;'RT700 PinMux v0.95'!O23)</f>
        <v/>
      </c>
      <c r="P23" s="102" t="str">
        <f>IF('RT700 PinMux v0.94'!P23='RT700 PinMux v0.95'!P23,"",'RT700 PinMux v0.94'!P23&amp;" vs "&amp;'RT700 PinMux v0.95'!P23)</f>
        <v/>
      </c>
      <c r="Q23" s="101" t="str">
        <f>IF('RT700 PinMux v0.94'!Q23='RT700 PinMux v0.95'!Q23,"",'RT700 PinMux v0.94'!Q23&amp;" vs "&amp;'RT700 PinMux v0.95'!Q23)</f>
        <v/>
      </c>
      <c r="R23" s="95" t="str">
        <f>IF('RT700 PinMux v0.94'!R23='RT700 PinMux v0.95'!R23,"",'RT700 PinMux v0.94'!R23&amp;" vs "&amp;'RT700 PinMux v0.95'!R23)</f>
        <v/>
      </c>
      <c r="S23" s="29" t="str">
        <f>IF('RT700 PinMux v0.94'!S23='RT700 PinMux v0.95'!S23,"",'RT700 PinMux v0.94'!S23&amp;" vs "&amp;'RT700 PinMux v0.95'!S23)</f>
        <v/>
      </c>
      <c r="T23" s="134"/>
      <c r="U23" s="134"/>
      <c r="V23" s="134"/>
      <c r="W23" s="134"/>
      <c r="X23" s="134"/>
      <c r="Y23" s="134"/>
      <c r="Z23" s="134"/>
      <c r="AA23" s="205" t="str">
        <f>IF('RT700 PinMux v0.94'!AA23='RT700 PinMux v0.95'!AA23,"",'RT700 PinMux v0.94'!AA23&amp;" vs "&amp;'RT700 PinMux v0.95'!AA23)</f>
        <v/>
      </c>
      <c r="AB23" s="199" t="str">
        <f>IF('RT700 PinMux v0.94'!AB23='RT700 PinMux v0.95'!AB23,"",'RT700 PinMux v0.94'!AB23&amp;" vs "&amp;'RT700 PinMux v0.95'!AB23)</f>
        <v/>
      </c>
      <c r="AC23" s="357" t="str">
        <f>IF('RT700 PinMux v0.94'!AC23='RT700 PinMux v0.95'!AC23,"",'RT700 PinMux v0.94'!AC23&amp;" vs "&amp;'RT700 PinMux v0.95'!AC23)</f>
        <v/>
      </c>
      <c r="AD23" s="11" t="str">
        <f>IF('RT700 PinMux v0.94'!AD23='RT700 PinMux v0.95'!AD23,"",'RT700 PinMux v0.94'!AD23&amp;" vs "&amp;'RT700 PinMux v0.95'!AD23)</f>
        <v/>
      </c>
      <c r="AE23" s="21" t="str">
        <f>IF('RT700 PinMux v0.94'!AE23='RT700 PinMux v0.95'!AE23,"",'RT700 PinMux v0.94'!AE23&amp;" vs "&amp;'RT700 PinMux v0.95'!AE23)</f>
        <v/>
      </c>
      <c r="AF23" s="10" t="str">
        <f>IF('RT700 PinMux v0.94'!AF23='RT700 PinMux v0.95'!AF23,"",'RT700 PinMux v0.94'!AF23&amp;" vs "&amp;'RT700 PinMux v0.95'!AF23)</f>
        <v/>
      </c>
    </row>
    <row r="24" spans="2:32" s="7" customFormat="1" ht="11.5" x14ac:dyDescent="0.25">
      <c r="B24" s="222" t="str">
        <f>'RT700 PinMux v0.95'!B24</f>
        <v>Compute VDD2</v>
      </c>
      <c r="C24" s="217" t="str">
        <f>'RT700 PinMux v0.95'!C24</f>
        <v>VDDIO</v>
      </c>
      <c r="D24" s="113" t="str">
        <f>IF('RT700 PinMux v0.94'!D24='RT700 PinMux v0.95'!D24,"",'RT700 PinMux v0.94'!D24&amp;" vs "&amp;'RT700 PinMux v0.95'!D24)</f>
        <v/>
      </c>
      <c r="E24" s="113" t="str">
        <f>IF('RT700 PinMux v0.94'!E24='RT700 PinMux v0.95'!E24,"",'RT700 PinMux v0.94'!E24&amp;" vs "&amp;'RT700 PinMux v0.95'!E24)</f>
        <v/>
      </c>
      <c r="F24" s="113" t="str">
        <f>IF('RT700 PinMux v0.94'!F24='RT700 PinMux v0.95'!F24,"",'RT700 PinMux v0.94'!F24&amp;" vs "&amp;'RT700 PinMux v0.95'!F24)</f>
        <v/>
      </c>
      <c r="G24" s="202" t="str">
        <f>IF('RT700 PinMux v0.94'!G24='RT700 PinMux v0.95'!G24,"",'RT700 PinMux v0.94'!G24&amp;" vs "&amp;'RT700 PinMux v0.95'!G24)</f>
        <v/>
      </c>
      <c r="H24" s="202" t="str">
        <f>IF('RT700 PinMux v0.94'!H24='RT700 PinMux v0.95'!H24,"",'RT700 PinMux v0.94'!H24&amp;" vs "&amp;'RT700 PinMux v0.95'!H24)</f>
        <v/>
      </c>
      <c r="I24" s="202" t="str">
        <f>IF('RT700 PinMux v0.94'!I24='RT700 PinMux v0.95'!I24,"",'RT700 PinMux v0.94'!I24&amp;" vs "&amp;'RT700 PinMux v0.95'!I24)</f>
        <v/>
      </c>
      <c r="J24" s="202" t="str">
        <f>IF('RT700 PinMux v0.94'!J24='RT700 PinMux v0.95'!J24,"",'RT700 PinMux v0.94'!J24&amp;" vs "&amp;'RT700 PinMux v0.95'!J24)</f>
        <v xml:space="preserve"> vs x</v>
      </c>
      <c r="K24" s="203" t="str">
        <f>IF('RT700 PinMux v0.94'!K24='RT700 PinMux v0.95'!K24,"",'RT700 PinMux v0.94'!K24&amp;" vs "&amp;'RT700 PinMux v0.95'!K24)</f>
        <v/>
      </c>
      <c r="L24" s="324" t="str">
        <f>IF('RT700 PinMux v0.94'!L24='RT700 PinMux v0.95'!L24,"",'RT700 PinMux v0.94'!L24&amp;" vs "&amp;'RT700 PinMux v0.95'!L24)</f>
        <v/>
      </c>
      <c r="M24" s="95" t="str">
        <f>IF('RT700 PinMux v0.94'!M24='RT700 PinMux v0.95'!M24,"",'RT700 PinMux v0.94'!M24&amp;" vs "&amp;'RT700 PinMux v0.95'!M24)</f>
        <v/>
      </c>
      <c r="N24" s="105" t="str">
        <f>IF('RT700 PinMux v0.94'!N24='RT700 PinMux v0.95'!N24,"",'RT700 PinMux v0.94'!N24&amp;" vs "&amp;'RT700 PinMux v0.95'!N24)</f>
        <v/>
      </c>
      <c r="O24" s="105" t="str">
        <f>IF('RT700 PinMux v0.94'!O24='RT700 PinMux v0.95'!O24,"",'RT700 PinMux v0.94'!O24&amp;" vs "&amp;'RT700 PinMux v0.95'!O24)</f>
        <v/>
      </c>
      <c r="P24" s="102" t="str">
        <f>IF('RT700 PinMux v0.94'!P24='RT700 PinMux v0.95'!P24,"",'RT700 PinMux v0.94'!P24&amp;" vs "&amp;'RT700 PinMux v0.95'!P24)</f>
        <v/>
      </c>
      <c r="Q24" s="101" t="str">
        <f>IF('RT700 PinMux v0.94'!Q24='RT700 PinMux v0.95'!Q24,"",'RT700 PinMux v0.94'!Q24&amp;" vs "&amp;'RT700 PinMux v0.95'!Q24)</f>
        <v/>
      </c>
      <c r="R24" s="95" t="str">
        <f>IF('RT700 PinMux v0.94'!R24='RT700 PinMux v0.95'!R24,"",'RT700 PinMux v0.94'!R24&amp;" vs "&amp;'RT700 PinMux v0.95'!R24)</f>
        <v/>
      </c>
      <c r="S24" s="29" t="str">
        <f>IF('RT700 PinMux v0.94'!S24='RT700 PinMux v0.95'!S24,"",'RT700 PinMux v0.94'!S24&amp;" vs "&amp;'RT700 PinMux v0.95'!S24)</f>
        <v/>
      </c>
      <c r="T24" s="134"/>
      <c r="U24" s="134"/>
      <c r="V24" s="134"/>
      <c r="W24" s="134"/>
      <c r="X24" s="134"/>
      <c r="Y24" s="134"/>
      <c r="Z24" s="134"/>
      <c r="AA24" s="205" t="str">
        <f>IF('RT700 PinMux v0.94'!AA24='RT700 PinMux v0.95'!AA24,"",'RT700 PinMux v0.94'!AA24&amp;" vs "&amp;'RT700 PinMux v0.95'!AA24)</f>
        <v/>
      </c>
      <c r="AB24" s="199" t="str">
        <f>IF('RT700 PinMux v0.94'!AB24='RT700 PinMux v0.95'!AB24,"",'RT700 PinMux v0.94'!AB24&amp;" vs "&amp;'RT700 PinMux v0.95'!AB24)</f>
        <v/>
      </c>
      <c r="AC24" s="357" t="str">
        <f>IF('RT700 PinMux v0.94'!AC24='RT700 PinMux v0.95'!AC24,"",'RT700 PinMux v0.94'!AC24&amp;" vs "&amp;'RT700 PinMux v0.95'!AC24)</f>
        <v/>
      </c>
      <c r="AD24" s="11" t="str">
        <f>IF('RT700 PinMux v0.94'!AD24='RT700 PinMux v0.95'!AD24,"",'RT700 PinMux v0.94'!AD24&amp;" vs "&amp;'RT700 PinMux v0.95'!AD24)</f>
        <v/>
      </c>
      <c r="AE24" s="21" t="str">
        <f>IF('RT700 PinMux v0.94'!AE24='RT700 PinMux v0.95'!AE24,"",'RT700 PinMux v0.94'!AE24&amp;" vs "&amp;'RT700 PinMux v0.95'!AE24)</f>
        <v/>
      </c>
      <c r="AF24" s="10" t="str">
        <f>IF('RT700 PinMux v0.94'!AF24='RT700 PinMux v0.95'!AF24,"",'RT700 PinMux v0.94'!AF24&amp;" vs "&amp;'RT700 PinMux v0.95'!AF24)</f>
        <v/>
      </c>
    </row>
    <row r="25" spans="2:32" s="7" customFormat="1" ht="11.5" x14ac:dyDescent="0.25">
      <c r="B25" s="222" t="str">
        <f>'RT700 PinMux v0.95'!B25</f>
        <v>Compute VDD2</v>
      </c>
      <c r="C25" s="217" t="str">
        <f>'RT700 PinMux v0.95'!C25</f>
        <v>VDDIO</v>
      </c>
      <c r="D25" s="113" t="str">
        <f>IF('RT700 PinMux v0.94'!D25='RT700 PinMux v0.95'!D25,"",'RT700 PinMux v0.94'!D25&amp;" vs "&amp;'RT700 PinMux v0.95'!D25)</f>
        <v/>
      </c>
      <c r="E25" s="186" t="str">
        <f>IF('RT700 PinMux v0.94'!E25='RT700 PinMux v0.95'!E25,"",'RT700 PinMux v0.94'!E25&amp;" vs "&amp;'RT700 PinMux v0.95'!E25)</f>
        <v/>
      </c>
      <c r="F25" s="186" t="str">
        <f>IF('RT700 PinMux v0.94'!F25='RT700 PinMux v0.95'!F25,"",'RT700 PinMux v0.94'!F25&amp;" vs "&amp;'RT700 PinMux v0.95'!F25)</f>
        <v/>
      </c>
      <c r="G25" s="202" t="str">
        <f>IF('RT700 PinMux v0.94'!G25='RT700 PinMux v0.95'!G25,"",'RT700 PinMux v0.94'!G25&amp;" vs "&amp;'RT700 PinMux v0.95'!G25)</f>
        <v/>
      </c>
      <c r="H25" s="202" t="str">
        <f>IF('RT700 PinMux v0.94'!H25='RT700 PinMux v0.95'!H25,"",'RT700 PinMux v0.94'!H25&amp;" vs "&amp;'RT700 PinMux v0.95'!H25)</f>
        <v/>
      </c>
      <c r="I25" s="202" t="str">
        <f>IF('RT700 PinMux v0.94'!I25='RT700 PinMux v0.95'!I25,"",'RT700 PinMux v0.94'!I25&amp;" vs "&amp;'RT700 PinMux v0.95'!I25)</f>
        <v/>
      </c>
      <c r="J25" s="202" t="str">
        <f>IF('RT700 PinMux v0.94'!J25='RT700 PinMux v0.95'!J25,"",'RT700 PinMux v0.94'!J25&amp;" vs "&amp;'RT700 PinMux v0.95'!J25)</f>
        <v xml:space="preserve"> vs x</v>
      </c>
      <c r="K25" s="203" t="str">
        <f>IF('RT700 PinMux v0.94'!K25='RT700 PinMux v0.95'!K25,"",'RT700 PinMux v0.94'!K25&amp;" vs "&amp;'RT700 PinMux v0.95'!K25)</f>
        <v/>
      </c>
      <c r="L25" s="324" t="str">
        <f>IF('RT700 PinMux v0.94'!L25='RT700 PinMux v0.95'!L25,"",'RT700 PinMux v0.94'!L25&amp;" vs "&amp;'RT700 PinMux v0.95'!L25)</f>
        <v/>
      </c>
      <c r="M25" s="95" t="str">
        <f>IF('RT700 PinMux v0.94'!M25='RT700 PinMux v0.95'!M25,"",'RT700 PinMux v0.94'!M25&amp;" vs "&amp;'RT700 PinMux v0.95'!M25)</f>
        <v/>
      </c>
      <c r="N25" s="105" t="str">
        <f>IF('RT700 PinMux v0.94'!N25='RT700 PinMux v0.95'!N25,"",'RT700 PinMux v0.94'!N25&amp;" vs "&amp;'RT700 PinMux v0.95'!N25)</f>
        <v/>
      </c>
      <c r="O25" s="105" t="str">
        <f>IF('RT700 PinMux v0.94'!O25='RT700 PinMux v0.95'!O25,"",'RT700 PinMux v0.94'!O25&amp;" vs "&amp;'RT700 PinMux v0.95'!O25)</f>
        <v/>
      </c>
      <c r="P25" s="102" t="str">
        <f>IF('RT700 PinMux v0.94'!P25='RT700 PinMux v0.95'!P25,"",'RT700 PinMux v0.94'!P25&amp;" vs "&amp;'RT700 PinMux v0.95'!P25)</f>
        <v/>
      </c>
      <c r="Q25" s="101" t="str">
        <f>IF('RT700 PinMux v0.94'!Q25='RT700 PinMux v0.95'!Q25,"",'RT700 PinMux v0.94'!Q25&amp;" vs "&amp;'RT700 PinMux v0.95'!Q25)</f>
        <v/>
      </c>
      <c r="R25" s="134" t="str">
        <f>IF('RT700 PinMux v0.94'!R25='RT700 PinMux v0.95'!R25,"",'RT700 PinMux v0.94'!R25&amp;" vs "&amp;'RT700 PinMux v0.95'!R25)</f>
        <v/>
      </c>
      <c r="S25" s="134" t="str">
        <f>IF('RT700 PinMux v0.94'!S25='RT700 PinMux v0.95'!S25,"",'RT700 PinMux v0.94'!S25&amp;" vs "&amp;'RT700 PinMux v0.95'!S25)</f>
        <v/>
      </c>
      <c r="T25" s="134"/>
      <c r="U25" s="134"/>
      <c r="V25" s="134"/>
      <c r="W25" s="134"/>
      <c r="X25" s="134"/>
      <c r="Y25" s="134"/>
      <c r="Z25" s="134"/>
      <c r="AA25" s="205" t="str">
        <f>IF('RT700 PinMux v0.94'!AA25='RT700 PinMux v0.95'!AA25,"",'RT700 PinMux v0.94'!AA25&amp;" vs "&amp;'RT700 PinMux v0.95'!AA25)</f>
        <v/>
      </c>
      <c r="AB25" s="199" t="str">
        <f>IF('RT700 PinMux v0.94'!AB25='RT700 PinMux v0.95'!AB25,"",'RT700 PinMux v0.94'!AB25&amp;" vs "&amp;'RT700 PinMux v0.95'!AB25)</f>
        <v/>
      </c>
      <c r="AC25" s="357" t="str">
        <f>IF('RT700 PinMux v0.94'!AC25='RT700 PinMux v0.95'!AC25,"",'RT700 PinMux v0.94'!AC25&amp;" vs "&amp;'RT700 PinMux v0.95'!AC25)</f>
        <v/>
      </c>
      <c r="AD25" s="11" t="str">
        <f>IF('RT700 PinMux v0.94'!AD25='RT700 PinMux v0.95'!AD25,"",'RT700 PinMux v0.94'!AD25&amp;" vs "&amp;'RT700 PinMux v0.95'!AD25)</f>
        <v/>
      </c>
      <c r="AE25" s="21" t="str">
        <f>IF('RT700 PinMux v0.94'!AE25='RT700 PinMux v0.95'!AE25,"",'RT700 PinMux v0.94'!AE25&amp;" vs "&amp;'RT700 PinMux v0.95'!AE25)</f>
        <v/>
      </c>
      <c r="AF25" s="10" t="str">
        <f>IF('RT700 PinMux v0.94'!AF25='RT700 PinMux v0.95'!AF25,"",'RT700 PinMux v0.94'!AF25&amp;" vs "&amp;'RT700 PinMux v0.95'!AF25)</f>
        <v/>
      </c>
    </row>
    <row r="26" spans="2:32" s="7" customFormat="1" ht="11.5" x14ac:dyDescent="0.25">
      <c r="B26" s="222" t="str">
        <f>'RT700 PinMux v0.95'!B26</f>
        <v>Compute VDD2</v>
      </c>
      <c r="C26" s="217" t="str">
        <f>'RT700 PinMux v0.95'!C26</f>
        <v>VDDIO</v>
      </c>
      <c r="D26" s="113" t="str">
        <f>IF('RT700 PinMux v0.94'!D26='RT700 PinMux v0.95'!D26,"",'RT700 PinMux v0.94'!D26&amp;" vs "&amp;'RT700 PinMux v0.95'!D26)</f>
        <v/>
      </c>
      <c r="E26" s="186" t="str">
        <f>IF('RT700 PinMux v0.94'!E26='RT700 PinMux v0.95'!E26,"",'RT700 PinMux v0.94'!E26&amp;" vs "&amp;'RT700 PinMux v0.95'!E26)</f>
        <v/>
      </c>
      <c r="F26" s="186" t="str">
        <f>IF('RT700 PinMux v0.94'!F26='RT700 PinMux v0.95'!F26,"",'RT700 PinMux v0.94'!F26&amp;" vs "&amp;'RT700 PinMux v0.95'!F26)</f>
        <v/>
      </c>
      <c r="G26" s="202" t="str">
        <f>IF('RT700 PinMux v0.94'!G26='RT700 PinMux v0.95'!G26,"",'RT700 PinMux v0.94'!G26&amp;" vs "&amp;'RT700 PinMux v0.95'!G26)</f>
        <v/>
      </c>
      <c r="H26" s="202" t="str">
        <f>IF('RT700 PinMux v0.94'!H26='RT700 PinMux v0.95'!H26,"",'RT700 PinMux v0.94'!H26&amp;" vs "&amp;'RT700 PinMux v0.95'!H26)</f>
        <v/>
      </c>
      <c r="I26" s="202" t="str">
        <f>IF('RT700 PinMux v0.94'!I26='RT700 PinMux v0.95'!I26,"",'RT700 PinMux v0.94'!I26&amp;" vs "&amp;'RT700 PinMux v0.95'!I26)</f>
        <v/>
      </c>
      <c r="J26" s="202" t="str">
        <f>IF('RT700 PinMux v0.94'!J26='RT700 PinMux v0.95'!J26,"",'RT700 PinMux v0.94'!J26&amp;" vs "&amp;'RT700 PinMux v0.95'!J26)</f>
        <v xml:space="preserve"> vs x</v>
      </c>
      <c r="K26" s="203" t="str">
        <f>IF('RT700 PinMux v0.94'!K26='RT700 PinMux v0.95'!K26,"",'RT700 PinMux v0.94'!K26&amp;" vs "&amp;'RT700 PinMux v0.95'!K26)</f>
        <v/>
      </c>
      <c r="L26" s="324" t="str">
        <f>IF('RT700 PinMux v0.94'!L26='RT700 PinMux v0.95'!L26,"",'RT700 PinMux v0.94'!L26&amp;" vs "&amp;'RT700 PinMux v0.95'!L26)</f>
        <v/>
      </c>
      <c r="M26" s="95" t="str">
        <f>IF('RT700 PinMux v0.94'!M26='RT700 PinMux v0.95'!M26,"",'RT700 PinMux v0.94'!M26&amp;" vs "&amp;'RT700 PinMux v0.95'!M26)</f>
        <v/>
      </c>
      <c r="N26" s="105" t="str">
        <f>IF('RT700 PinMux v0.94'!N26='RT700 PinMux v0.95'!N26,"",'RT700 PinMux v0.94'!N26&amp;" vs "&amp;'RT700 PinMux v0.95'!N26)</f>
        <v/>
      </c>
      <c r="O26" s="105" t="str">
        <f>IF('RT700 PinMux v0.94'!O26='RT700 PinMux v0.95'!O26,"",'RT700 PinMux v0.94'!O26&amp;" vs "&amp;'RT700 PinMux v0.95'!O26)</f>
        <v/>
      </c>
      <c r="P26" s="102" t="str">
        <f>IF('RT700 PinMux v0.94'!P26='RT700 PinMux v0.95'!P26,"",'RT700 PinMux v0.94'!P26&amp;" vs "&amp;'RT700 PinMux v0.95'!P26)</f>
        <v/>
      </c>
      <c r="Q26" s="101" t="str">
        <f>IF('RT700 PinMux v0.94'!Q26='RT700 PinMux v0.95'!Q26,"",'RT700 PinMux v0.94'!Q26&amp;" vs "&amp;'RT700 PinMux v0.95'!Q26)</f>
        <v/>
      </c>
      <c r="R26" s="134" t="str">
        <f>IF('RT700 PinMux v0.94'!R26='RT700 PinMux v0.95'!R26,"",'RT700 PinMux v0.94'!R26&amp;" vs "&amp;'RT700 PinMux v0.95'!R26)</f>
        <v/>
      </c>
      <c r="S26" s="134" t="str">
        <f>IF('RT700 PinMux v0.94'!S26='RT700 PinMux v0.95'!S26,"",'RT700 PinMux v0.94'!S26&amp;" vs "&amp;'RT700 PinMux v0.95'!S26)</f>
        <v/>
      </c>
      <c r="T26" s="134"/>
      <c r="U26" s="134"/>
      <c r="V26" s="134"/>
      <c r="W26" s="134"/>
      <c r="X26" s="134"/>
      <c r="Y26" s="134"/>
      <c r="Z26" s="134"/>
      <c r="AA26" s="205" t="str">
        <f>IF('RT700 PinMux v0.94'!AA26='RT700 PinMux v0.95'!AA26,"",'RT700 PinMux v0.94'!AA26&amp;" vs "&amp;'RT700 PinMux v0.95'!AA26)</f>
        <v/>
      </c>
      <c r="AB26" s="199" t="str">
        <f>IF('RT700 PinMux v0.94'!AB26='RT700 PinMux v0.95'!AB26,"",'RT700 PinMux v0.94'!AB26&amp;" vs "&amp;'RT700 PinMux v0.95'!AB26)</f>
        <v/>
      </c>
      <c r="AC26" s="357" t="str">
        <f>IF('RT700 PinMux v0.94'!AC26='RT700 PinMux v0.95'!AC26,"",'RT700 PinMux v0.94'!AC26&amp;" vs "&amp;'RT700 PinMux v0.95'!AC26)</f>
        <v/>
      </c>
      <c r="AD26" s="11" t="str">
        <f>IF('RT700 PinMux v0.94'!AD26='RT700 PinMux v0.95'!AD26,"",'RT700 PinMux v0.94'!AD26&amp;" vs "&amp;'RT700 PinMux v0.95'!AD26)</f>
        <v/>
      </c>
      <c r="AE26" s="21" t="str">
        <f>IF('RT700 PinMux v0.94'!AE26='RT700 PinMux v0.95'!AE26,"",'RT700 PinMux v0.94'!AE26&amp;" vs "&amp;'RT700 PinMux v0.95'!AE26)</f>
        <v/>
      </c>
      <c r="AF26" s="10" t="str">
        <f>IF('RT700 PinMux v0.94'!AF26='RT700 PinMux v0.95'!AF26,"",'RT700 PinMux v0.94'!AF26&amp;" vs "&amp;'RT700 PinMux v0.95'!AF26)</f>
        <v/>
      </c>
    </row>
    <row r="27" spans="2:32" s="7" customFormat="1" ht="11.5" x14ac:dyDescent="0.25">
      <c r="B27" s="222" t="str">
        <f>'RT700 PinMux v0.95'!B27</f>
        <v>Compute VDD2</v>
      </c>
      <c r="C27" s="217" t="str">
        <f>'RT700 PinMux v0.95'!C27</f>
        <v>VDDIO</v>
      </c>
      <c r="D27" s="113" t="str">
        <f>IF('RT700 PinMux v0.94'!D27='RT700 PinMux v0.95'!D27,"",'RT700 PinMux v0.94'!D27&amp;" vs "&amp;'RT700 PinMux v0.95'!D27)</f>
        <v/>
      </c>
      <c r="E27" s="186" t="str">
        <f>IF('RT700 PinMux v0.94'!E27='RT700 PinMux v0.95'!E27,"",'RT700 PinMux v0.94'!E27&amp;" vs "&amp;'RT700 PinMux v0.95'!E27)</f>
        <v/>
      </c>
      <c r="F27" s="186" t="str">
        <f>IF('RT700 PinMux v0.94'!F27='RT700 PinMux v0.95'!F27,"",'RT700 PinMux v0.94'!F27&amp;" vs "&amp;'RT700 PinMux v0.95'!F27)</f>
        <v/>
      </c>
      <c r="G27" s="202" t="str">
        <f>IF('RT700 PinMux v0.94'!G27='RT700 PinMux v0.95'!G27,"",'RT700 PinMux v0.94'!G27&amp;" vs "&amp;'RT700 PinMux v0.95'!G27)</f>
        <v/>
      </c>
      <c r="H27" s="352" t="str">
        <f>IF('RT700 PinMux v0.94'!H27='RT700 PinMux v0.95'!H27,"",'RT700 PinMux v0.94'!H27&amp;" vs "&amp;'RT700 PinMux v0.95'!H27)</f>
        <v xml:space="preserve"> vs x</v>
      </c>
      <c r="I27" s="202" t="str">
        <f>IF('RT700 PinMux v0.94'!I27='RT700 PinMux v0.95'!I27,"",'RT700 PinMux v0.94'!I27&amp;" vs "&amp;'RT700 PinMux v0.95'!I27)</f>
        <v/>
      </c>
      <c r="J27" s="202" t="str">
        <f>IF('RT700 PinMux v0.94'!J27='RT700 PinMux v0.95'!J27,"",'RT700 PinMux v0.94'!J27&amp;" vs "&amp;'RT700 PinMux v0.95'!J27)</f>
        <v xml:space="preserve"> vs x</v>
      </c>
      <c r="K27" s="203" t="str">
        <f>IF('RT700 PinMux v0.94'!K27='RT700 PinMux v0.95'!K27,"",'RT700 PinMux v0.94'!K27&amp;" vs "&amp;'RT700 PinMux v0.95'!K27)</f>
        <v/>
      </c>
      <c r="L27" s="324" t="str">
        <f>IF('RT700 PinMux v0.94'!L27='RT700 PinMux v0.95'!L27,"",'RT700 PinMux v0.94'!L27&amp;" vs "&amp;'RT700 PinMux v0.95'!L27)</f>
        <v/>
      </c>
      <c r="M27" s="95" t="str">
        <f>IF('RT700 PinMux v0.94'!M27='RT700 PinMux v0.95'!M27,"",'RT700 PinMux v0.94'!M27&amp;" vs "&amp;'RT700 PinMux v0.95'!M27)</f>
        <v/>
      </c>
      <c r="N27" s="105" t="str">
        <f>IF('RT700 PinMux v0.94'!N27='RT700 PinMux v0.95'!N27,"",'RT700 PinMux v0.94'!N27&amp;" vs "&amp;'RT700 PinMux v0.95'!N27)</f>
        <v/>
      </c>
      <c r="O27" s="105" t="str">
        <f>IF('RT700 PinMux v0.94'!O27='RT700 PinMux v0.95'!O27,"",'RT700 PinMux v0.94'!O27&amp;" vs "&amp;'RT700 PinMux v0.95'!O27)</f>
        <v/>
      </c>
      <c r="P27" s="102" t="str">
        <f>IF('RT700 PinMux v0.94'!P27='RT700 PinMux v0.95'!P27,"",'RT700 PinMux v0.94'!P27&amp;" vs "&amp;'RT700 PinMux v0.95'!P27)</f>
        <v/>
      </c>
      <c r="Q27" s="101" t="str">
        <f>IF('RT700 PinMux v0.94'!Q27='RT700 PinMux v0.95'!Q27,"",'RT700 PinMux v0.94'!Q27&amp;" vs "&amp;'RT700 PinMux v0.95'!Q27)</f>
        <v/>
      </c>
      <c r="R27" s="134" t="str">
        <f>IF('RT700 PinMux v0.94'!R27='RT700 PinMux v0.95'!R27,"",'RT700 PinMux v0.94'!R27&amp;" vs "&amp;'RT700 PinMux v0.95'!R27)</f>
        <v/>
      </c>
      <c r="S27" s="134" t="str">
        <f>IF('RT700 PinMux v0.94'!S27='RT700 PinMux v0.95'!S27,"",'RT700 PinMux v0.94'!S27&amp;" vs "&amp;'RT700 PinMux v0.95'!S27)</f>
        <v/>
      </c>
      <c r="T27" s="134"/>
      <c r="U27" s="134"/>
      <c r="V27" s="134"/>
      <c r="W27" s="134"/>
      <c r="X27" s="134"/>
      <c r="Y27" s="134"/>
      <c r="Z27" s="134"/>
      <c r="AA27" s="205" t="str">
        <f>IF('RT700 PinMux v0.94'!AA27='RT700 PinMux v0.95'!AA27,"",'RT700 PinMux v0.94'!AA27&amp;" vs "&amp;'RT700 PinMux v0.95'!AA27)</f>
        <v/>
      </c>
      <c r="AB27" s="199" t="str">
        <f>IF('RT700 PinMux v0.94'!AB27='RT700 PinMux v0.95'!AB27,"",'RT700 PinMux v0.94'!AB27&amp;" vs "&amp;'RT700 PinMux v0.95'!AB27)</f>
        <v/>
      </c>
      <c r="AC27" s="357" t="str">
        <f>IF('RT700 PinMux v0.94'!AC27='RT700 PinMux v0.95'!AC27,"",'RT700 PinMux v0.94'!AC27&amp;" vs "&amp;'RT700 PinMux v0.95'!AC27)</f>
        <v/>
      </c>
      <c r="AD27" s="11" t="str">
        <f>IF('RT700 PinMux v0.94'!AD27='RT700 PinMux v0.95'!AD27,"",'RT700 PinMux v0.94'!AD27&amp;" vs "&amp;'RT700 PinMux v0.95'!AD27)</f>
        <v/>
      </c>
      <c r="AE27" s="21" t="str">
        <f>IF('RT700 PinMux v0.94'!AE27='RT700 PinMux v0.95'!AE27,"",'RT700 PinMux v0.94'!AE27&amp;" vs "&amp;'RT700 PinMux v0.95'!AE27)</f>
        <v/>
      </c>
      <c r="AF27" s="10" t="str">
        <f>IF('RT700 PinMux v0.94'!AF27='RT700 PinMux v0.95'!AF27,"",'RT700 PinMux v0.94'!AF27&amp;" vs "&amp;'RT700 PinMux v0.95'!AF27)</f>
        <v>0 vs 1</v>
      </c>
    </row>
    <row r="28" spans="2:32" s="7" customFormat="1" ht="11.5" x14ac:dyDescent="0.25">
      <c r="B28" s="222" t="str">
        <f>'RT700 PinMux v0.95'!B28</f>
        <v>Compute VDD2</v>
      </c>
      <c r="C28" s="217" t="str">
        <f>'RT700 PinMux v0.95'!C28</f>
        <v>VDDIO</v>
      </c>
      <c r="D28" s="113" t="str">
        <f>IF('RT700 PinMux v0.94'!D28='RT700 PinMux v0.95'!D28,"",'RT700 PinMux v0.94'!D28&amp;" vs "&amp;'RT700 PinMux v0.95'!D28)</f>
        <v/>
      </c>
      <c r="E28" s="186" t="str">
        <f>IF('RT700 PinMux v0.94'!E28='RT700 PinMux v0.95'!E28,"",'RT700 PinMux v0.94'!E28&amp;" vs "&amp;'RT700 PinMux v0.95'!E28)</f>
        <v/>
      </c>
      <c r="F28" s="186" t="str">
        <f>IF('RT700 PinMux v0.94'!F28='RT700 PinMux v0.95'!F28,"",'RT700 PinMux v0.94'!F28&amp;" vs "&amp;'RT700 PinMux v0.95'!F28)</f>
        <v/>
      </c>
      <c r="G28" s="202" t="str">
        <f>IF('RT700 PinMux v0.94'!G28='RT700 PinMux v0.95'!G28,"",'RT700 PinMux v0.94'!G28&amp;" vs "&amp;'RT700 PinMux v0.95'!G28)</f>
        <v/>
      </c>
      <c r="H28" s="352" t="str">
        <f>IF('RT700 PinMux v0.94'!H28='RT700 PinMux v0.95'!H28,"",'RT700 PinMux v0.94'!H28&amp;" vs "&amp;'RT700 PinMux v0.95'!H28)</f>
        <v xml:space="preserve"> vs x</v>
      </c>
      <c r="I28" s="202" t="str">
        <f>IF('RT700 PinMux v0.94'!I28='RT700 PinMux v0.95'!I28,"",'RT700 PinMux v0.94'!I28&amp;" vs "&amp;'RT700 PinMux v0.95'!I28)</f>
        <v/>
      </c>
      <c r="J28" s="202" t="str">
        <f>IF('RT700 PinMux v0.94'!J28='RT700 PinMux v0.95'!J28,"",'RT700 PinMux v0.94'!J28&amp;" vs "&amp;'RT700 PinMux v0.95'!J28)</f>
        <v xml:space="preserve"> vs x</v>
      </c>
      <c r="K28" s="203" t="str">
        <f>IF('RT700 PinMux v0.94'!K28='RT700 PinMux v0.95'!K28,"",'RT700 PinMux v0.94'!K28&amp;" vs "&amp;'RT700 PinMux v0.95'!K28)</f>
        <v/>
      </c>
      <c r="L28" s="324" t="str">
        <f>IF('RT700 PinMux v0.94'!L28='RT700 PinMux v0.95'!L28,"",'RT700 PinMux v0.94'!L28&amp;" vs "&amp;'RT700 PinMux v0.95'!L28)</f>
        <v/>
      </c>
      <c r="M28" s="95" t="str">
        <f>IF('RT700 PinMux v0.94'!M28='RT700 PinMux v0.95'!M28,"",'RT700 PinMux v0.94'!M28&amp;" vs "&amp;'RT700 PinMux v0.95'!M28)</f>
        <v/>
      </c>
      <c r="N28" s="105" t="str">
        <f>IF('RT700 PinMux v0.94'!N28='RT700 PinMux v0.95'!N28,"",'RT700 PinMux v0.94'!N28&amp;" vs "&amp;'RT700 PinMux v0.95'!N28)</f>
        <v/>
      </c>
      <c r="O28" s="105" t="str">
        <f>IF('RT700 PinMux v0.94'!O28='RT700 PinMux v0.95'!O28,"",'RT700 PinMux v0.94'!O28&amp;" vs "&amp;'RT700 PinMux v0.95'!O28)</f>
        <v/>
      </c>
      <c r="P28" s="102" t="str">
        <f>IF('RT700 PinMux v0.94'!P28='RT700 PinMux v0.95'!P28,"",'RT700 PinMux v0.94'!P28&amp;" vs "&amp;'RT700 PinMux v0.95'!P28)</f>
        <v/>
      </c>
      <c r="Q28" s="101" t="str">
        <f>IF('RT700 PinMux v0.94'!Q28='RT700 PinMux v0.95'!Q28,"",'RT700 PinMux v0.94'!Q28&amp;" vs "&amp;'RT700 PinMux v0.95'!Q28)</f>
        <v/>
      </c>
      <c r="R28" s="134" t="str">
        <f>IF('RT700 PinMux v0.94'!R28='RT700 PinMux v0.95'!R28,"",'RT700 PinMux v0.94'!R28&amp;" vs "&amp;'RT700 PinMux v0.95'!R28)</f>
        <v/>
      </c>
      <c r="S28" s="29" t="str">
        <f>IF('RT700 PinMux v0.94'!S28='RT700 PinMux v0.95'!S28,"",'RT700 PinMux v0.94'!S28&amp;" vs "&amp;'RT700 PinMux v0.95'!S28)</f>
        <v/>
      </c>
      <c r="T28" s="134"/>
      <c r="U28" s="134"/>
      <c r="V28" s="134"/>
      <c r="W28" s="134"/>
      <c r="X28" s="134"/>
      <c r="Y28" s="134"/>
      <c r="Z28" s="134"/>
      <c r="AA28" s="205" t="str">
        <f>IF('RT700 PinMux v0.94'!AA28='RT700 PinMux v0.95'!AA28,"",'RT700 PinMux v0.94'!AA28&amp;" vs "&amp;'RT700 PinMux v0.95'!AA28)</f>
        <v/>
      </c>
      <c r="AB28" s="199" t="str">
        <f>IF('RT700 PinMux v0.94'!AB28='RT700 PinMux v0.95'!AB28,"",'RT700 PinMux v0.94'!AB28&amp;" vs "&amp;'RT700 PinMux v0.95'!AB28)</f>
        <v/>
      </c>
      <c r="AC28" s="357" t="str">
        <f>IF('RT700 PinMux v0.94'!AC28='RT700 PinMux v0.95'!AC28,"",'RT700 PinMux v0.94'!AC28&amp;" vs "&amp;'RT700 PinMux v0.95'!AC28)</f>
        <v/>
      </c>
      <c r="AD28" s="11" t="str">
        <f>IF('RT700 PinMux v0.94'!AD28='RT700 PinMux v0.95'!AD28,"",'RT700 PinMux v0.94'!AD28&amp;" vs "&amp;'RT700 PinMux v0.95'!AD28)</f>
        <v/>
      </c>
      <c r="AE28" s="21" t="str">
        <f>IF('RT700 PinMux v0.94'!AE28='RT700 PinMux v0.95'!AE28,"",'RT700 PinMux v0.94'!AE28&amp;" vs "&amp;'RT700 PinMux v0.95'!AE28)</f>
        <v/>
      </c>
      <c r="AF28" s="10" t="str">
        <f>IF('RT700 PinMux v0.94'!AF28='RT700 PinMux v0.95'!AF28,"",'RT700 PinMux v0.94'!AF28&amp;" vs "&amp;'RT700 PinMux v0.95'!AF28)</f>
        <v>0 vs 1</v>
      </c>
    </row>
    <row r="29" spans="2:32" s="7" customFormat="1" ht="11.5" x14ac:dyDescent="0.25">
      <c r="B29" s="222" t="str">
        <f>'RT700 PinMux v0.95'!B29</f>
        <v>Compute VDD2</v>
      </c>
      <c r="C29" s="217" t="str">
        <f>'RT700 PinMux v0.95'!C29</f>
        <v>VDDIO</v>
      </c>
      <c r="D29" s="363" t="str">
        <f>IF('RT700 PinMux v0.94'!D29='RT700 PinMux v0.95'!D29,"",'RT700 PinMux v0.94'!D29&amp;" vs "&amp;'RT700 PinMux v0.95'!D29)</f>
        <v/>
      </c>
      <c r="E29" s="113" t="str">
        <f>IF('RT700 PinMux v0.94'!E29='RT700 PinMux v0.95'!E29,"",'RT700 PinMux v0.94'!E29&amp;" vs "&amp;'RT700 PinMux v0.95'!E29)</f>
        <v/>
      </c>
      <c r="F29" s="186" t="str">
        <f>IF('RT700 PinMux v0.94'!F29='RT700 PinMux v0.95'!F29,"",'RT700 PinMux v0.94'!F29&amp;" vs "&amp;'RT700 PinMux v0.95'!F29)</f>
        <v/>
      </c>
      <c r="G29" s="202" t="str">
        <f>IF('RT700 PinMux v0.94'!G29='RT700 PinMux v0.95'!G29,"",'RT700 PinMux v0.94'!G29&amp;" vs "&amp;'RT700 PinMux v0.95'!G29)</f>
        <v/>
      </c>
      <c r="H29" s="202" t="str">
        <f>IF('RT700 PinMux v0.94'!H29='RT700 PinMux v0.95'!H29,"",'RT700 PinMux v0.94'!H29&amp;" vs "&amp;'RT700 PinMux v0.95'!H29)</f>
        <v/>
      </c>
      <c r="I29" s="202" t="str">
        <f>IF('RT700 PinMux v0.94'!I29='RT700 PinMux v0.95'!I29,"",'RT700 PinMux v0.94'!I29&amp;" vs "&amp;'RT700 PinMux v0.95'!I29)</f>
        <v/>
      </c>
      <c r="J29" s="202" t="str">
        <f>IF('RT700 PinMux v0.94'!J29='RT700 PinMux v0.95'!J29,"",'RT700 PinMux v0.94'!J29&amp;" vs "&amp;'RT700 PinMux v0.95'!J29)</f>
        <v/>
      </c>
      <c r="K29" s="203" t="str">
        <f>IF('RT700 PinMux v0.94'!K29='RT700 PinMux v0.95'!K29,"",'RT700 PinMux v0.94'!K29&amp;" vs "&amp;'RT700 PinMux v0.95'!K29)</f>
        <v/>
      </c>
      <c r="L29" s="324" t="str">
        <f>IF('RT700 PinMux v0.94'!L29='RT700 PinMux v0.95'!L29,"",'RT700 PinMux v0.94'!L29&amp;" vs "&amp;'RT700 PinMux v0.95'!L29)</f>
        <v/>
      </c>
      <c r="M29" s="95" t="str">
        <f>IF('RT700 PinMux v0.94'!M29='RT700 PinMux v0.95'!M29,"",'RT700 PinMux v0.94'!M29&amp;" vs "&amp;'RT700 PinMux v0.95'!M29)</f>
        <v/>
      </c>
      <c r="N29" s="105" t="str">
        <f>IF('RT700 PinMux v0.94'!N29='RT700 PinMux v0.95'!N29,"",'RT700 PinMux v0.94'!N29&amp;" vs "&amp;'RT700 PinMux v0.95'!N29)</f>
        <v/>
      </c>
      <c r="O29" s="105" t="str">
        <f>IF('RT700 PinMux v0.94'!O29='RT700 PinMux v0.95'!O29,"",'RT700 PinMux v0.94'!O29&amp;" vs "&amp;'RT700 PinMux v0.95'!O29)</f>
        <v/>
      </c>
      <c r="P29" s="102" t="str">
        <f>IF('RT700 PinMux v0.94'!P29='RT700 PinMux v0.95'!P29,"",'RT700 PinMux v0.94'!P29&amp;" vs "&amp;'RT700 PinMux v0.95'!P29)</f>
        <v/>
      </c>
      <c r="Q29" s="101" t="str">
        <f>IF('RT700 PinMux v0.94'!Q29='RT700 PinMux v0.95'!Q29,"",'RT700 PinMux v0.94'!Q29&amp;" vs "&amp;'RT700 PinMux v0.95'!Q29)</f>
        <v/>
      </c>
      <c r="R29" s="160" t="str">
        <f>IF('RT700 PinMux v0.94'!R29='RT700 PinMux v0.95'!R29,"",'RT700 PinMux v0.94'!R29&amp;" vs "&amp;'RT700 PinMux v0.95'!R29)</f>
        <v/>
      </c>
      <c r="S29" s="29" t="str">
        <f>IF('RT700 PinMux v0.94'!S29='RT700 PinMux v0.95'!S29,"",'RT700 PinMux v0.94'!S29&amp;" vs "&amp;'RT700 PinMux v0.95'!S29)</f>
        <v/>
      </c>
      <c r="T29" s="134"/>
      <c r="U29" s="134"/>
      <c r="V29" s="134"/>
      <c r="W29" s="134"/>
      <c r="X29" s="134"/>
      <c r="Y29" s="134"/>
      <c r="Z29" s="134"/>
      <c r="AA29" s="356" t="str">
        <f>IF('RT700 PinMux v0.94'!AA29='RT700 PinMux v0.95'!AA29,"",'RT700 PinMux v0.94'!AA29&amp;" vs "&amp;'RT700 PinMux v0.95'!AA29)</f>
        <v/>
      </c>
      <c r="AB29" s="199" t="str">
        <f>IF('RT700 PinMux v0.94'!AB29='RT700 PinMux v0.95'!AB29,"",'RT700 PinMux v0.94'!AB29&amp;" vs "&amp;'RT700 PinMux v0.95'!AB29)</f>
        <v/>
      </c>
      <c r="AC29" s="357" t="str">
        <f>IF('RT700 PinMux v0.94'!AC29='RT700 PinMux v0.95'!AC29,"",'RT700 PinMux v0.94'!AC29&amp;" vs "&amp;'RT700 PinMux v0.95'!AC29)</f>
        <v/>
      </c>
      <c r="AD29" s="11" t="str">
        <f>IF('RT700 PinMux v0.94'!AD29='RT700 PinMux v0.95'!AD29,"",'RT700 PinMux v0.94'!AD29&amp;" vs "&amp;'RT700 PinMux v0.95'!AD29)</f>
        <v/>
      </c>
      <c r="AE29" s="21" t="str">
        <f>IF('RT700 PinMux v0.94'!AE29='RT700 PinMux v0.95'!AE29,"",'RT700 PinMux v0.94'!AE29&amp;" vs "&amp;'RT700 PinMux v0.95'!AE29)</f>
        <v/>
      </c>
      <c r="AF29" s="10" t="str">
        <f>IF('RT700 PinMux v0.94'!AF29='RT700 PinMux v0.95'!AF29,"",'RT700 PinMux v0.94'!AF29&amp;" vs "&amp;'RT700 PinMux v0.95'!AF29)</f>
        <v/>
      </c>
    </row>
    <row r="30" spans="2:32" s="7" customFormat="1" ht="11.5" x14ac:dyDescent="0.25">
      <c r="B30" s="222" t="str">
        <f>'RT700 PinMux v0.95'!B30</f>
        <v>Compute VDD2</v>
      </c>
      <c r="C30" s="217" t="str">
        <f>'RT700 PinMux v0.95'!C30</f>
        <v>VDDIO</v>
      </c>
      <c r="D30" s="363" t="str">
        <f>IF('RT700 PinMux v0.94'!D30='RT700 PinMux v0.95'!D30,"",'RT700 PinMux v0.94'!D30&amp;" vs "&amp;'RT700 PinMux v0.95'!D30)</f>
        <v/>
      </c>
      <c r="E30" s="113" t="str">
        <f>IF('RT700 PinMux v0.94'!E30='RT700 PinMux v0.95'!E30,"",'RT700 PinMux v0.94'!E30&amp;" vs "&amp;'RT700 PinMux v0.95'!E30)</f>
        <v/>
      </c>
      <c r="F30" s="186" t="str">
        <f>IF('RT700 PinMux v0.94'!F30='RT700 PinMux v0.95'!F30,"",'RT700 PinMux v0.94'!F30&amp;" vs "&amp;'RT700 PinMux v0.95'!F30)</f>
        <v/>
      </c>
      <c r="G30" s="202" t="str">
        <f>IF('RT700 PinMux v0.94'!G30='RT700 PinMux v0.95'!G30,"",'RT700 PinMux v0.94'!G30&amp;" vs "&amp;'RT700 PinMux v0.95'!G30)</f>
        <v/>
      </c>
      <c r="H30" s="202" t="str">
        <f>IF('RT700 PinMux v0.94'!H30='RT700 PinMux v0.95'!H30,"",'RT700 PinMux v0.94'!H30&amp;" vs "&amp;'RT700 PinMux v0.95'!H30)</f>
        <v/>
      </c>
      <c r="I30" s="202" t="str">
        <f>IF('RT700 PinMux v0.94'!I30='RT700 PinMux v0.95'!I30,"",'RT700 PinMux v0.94'!I30&amp;" vs "&amp;'RT700 PinMux v0.95'!I30)</f>
        <v/>
      </c>
      <c r="J30" s="202" t="str">
        <f>IF('RT700 PinMux v0.94'!J30='RT700 PinMux v0.95'!J30,"",'RT700 PinMux v0.94'!J30&amp;" vs "&amp;'RT700 PinMux v0.95'!J30)</f>
        <v/>
      </c>
      <c r="K30" s="203" t="str">
        <f>IF('RT700 PinMux v0.94'!K30='RT700 PinMux v0.95'!K30,"",'RT700 PinMux v0.94'!K30&amp;" vs "&amp;'RT700 PinMux v0.95'!K30)</f>
        <v/>
      </c>
      <c r="L30" s="324" t="str">
        <f>IF('RT700 PinMux v0.94'!L30='RT700 PinMux v0.95'!L30,"",'RT700 PinMux v0.94'!L30&amp;" vs "&amp;'RT700 PinMux v0.95'!L30)</f>
        <v/>
      </c>
      <c r="M30" s="95" t="str">
        <f>IF('RT700 PinMux v0.94'!M30='RT700 PinMux v0.95'!M30,"",'RT700 PinMux v0.94'!M30&amp;" vs "&amp;'RT700 PinMux v0.95'!M30)</f>
        <v/>
      </c>
      <c r="N30" s="105" t="str">
        <f>IF('RT700 PinMux v0.94'!N30='RT700 PinMux v0.95'!N30,"",'RT700 PinMux v0.94'!N30&amp;" vs "&amp;'RT700 PinMux v0.95'!N30)</f>
        <v/>
      </c>
      <c r="O30" s="105" t="str">
        <f>IF('RT700 PinMux v0.94'!O30='RT700 PinMux v0.95'!O30,"",'RT700 PinMux v0.94'!O30&amp;" vs "&amp;'RT700 PinMux v0.95'!O30)</f>
        <v/>
      </c>
      <c r="P30" s="102" t="str">
        <f>IF('RT700 PinMux v0.94'!P30='RT700 PinMux v0.95'!P30,"",'RT700 PinMux v0.94'!P30&amp;" vs "&amp;'RT700 PinMux v0.95'!P30)</f>
        <v/>
      </c>
      <c r="Q30" s="101" t="str">
        <f>IF('RT700 PinMux v0.94'!Q30='RT700 PinMux v0.95'!Q30,"",'RT700 PinMux v0.94'!Q30&amp;" vs "&amp;'RT700 PinMux v0.95'!Q30)</f>
        <v/>
      </c>
      <c r="R30" s="16" t="str">
        <f>IF('RT700 PinMux v0.94'!R30='RT700 PinMux v0.95'!R30,"",'RT700 PinMux v0.94'!R30&amp;" vs "&amp;'RT700 PinMux v0.95'!R30)</f>
        <v/>
      </c>
      <c r="S30" s="29" t="str">
        <f>IF('RT700 PinMux v0.94'!S30='RT700 PinMux v0.95'!S30,"",'RT700 PinMux v0.94'!S30&amp;" vs "&amp;'RT700 PinMux v0.95'!S30)</f>
        <v/>
      </c>
      <c r="T30" s="134"/>
      <c r="U30" s="134"/>
      <c r="V30" s="134"/>
      <c r="W30" s="134"/>
      <c r="X30" s="134"/>
      <c r="Y30" s="134"/>
      <c r="Z30" s="134"/>
      <c r="AA30" s="356" t="str">
        <f>IF('RT700 PinMux v0.94'!AA30='RT700 PinMux v0.95'!AA30,"",'RT700 PinMux v0.94'!AA30&amp;" vs "&amp;'RT700 PinMux v0.95'!AA30)</f>
        <v/>
      </c>
      <c r="AB30" s="199" t="str">
        <f>IF('RT700 PinMux v0.94'!AB30='RT700 PinMux v0.95'!AB30,"",'RT700 PinMux v0.94'!AB30&amp;" vs "&amp;'RT700 PinMux v0.95'!AB30)</f>
        <v/>
      </c>
      <c r="AC30" s="357" t="str">
        <f>IF('RT700 PinMux v0.94'!AC30='RT700 PinMux v0.95'!AC30,"",'RT700 PinMux v0.94'!AC30&amp;" vs "&amp;'RT700 PinMux v0.95'!AC30)</f>
        <v/>
      </c>
      <c r="AD30" s="11" t="str">
        <f>IF('RT700 PinMux v0.94'!AD30='RT700 PinMux v0.95'!AD30,"",'RT700 PinMux v0.94'!AD30&amp;" vs "&amp;'RT700 PinMux v0.95'!AD30)</f>
        <v/>
      </c>
      <c r="AE30" s="21" t="str">
        <f>IF('RT700 PinMux v0.94'!AE30='RT700 PinMux v0.95'!AE30,"",'RT700 PinMux v0.94'!AE30&amp;" vs "&amp;'RT700 PinMux v0.95'!AE30)</f>
        <v/>
      </c>
      <c r="AF30" s="10" t="str">
        <f>IF('RT700 PinMux v0.94'!AF30='RT700 PinMux v0.95'!AF30,"",'RT700 PinMux v0.94'!AF30&amp;" vs "&amp;'RT700 PinMux v0.95'!AF30)</f>
        <v/>
      </c>
    </row>
    <row r="31" spans="2:32" s="7" customFormat="1" ht="11.5" x14ac:dyDescent="0.25">
      <c r="B31" s="222" t="str">
        <f>'RT700 PinMux v0.95'!B31</f>
        <v>Compute VDD2</v>
      </c>
      <c r="C31" s="217" t="str">
        <f>'RT700 PinMux v0.95'!C31</f>
        <v>VDDIO</v>
      </c>
      <c r="D31" s="113" t="str">
        <f>IF('RT700 PinMux v0.94'!D31='RT700 PinMux v0.95'!D31,"",'RT700 PinMux v0.94'!D31&amp;" vs "&amp;'RT700 PinMux v0.95'!D31)</f>
        <v/>
      </c>
      <c r="E31" s="113" t="str">
        <f>IF('RT700 PinMux v0.94'!E31='RT700 PinMux v0.95'!E31,"",'RT700 PinMux v0.94'!E31&amp;" vs "&amp;'RT700 PinMux v0.95'!E31)</f>
        <v/>
      </c>
      <c r="F31" s="113" t="str">
        <f>IF('RT700 PinMux v0.94'!F31='RT700 PinMux v0.95'!F31,"",'RT700 PinMux v0.94'!F31&amp;" vs "&amp;'RT700 PinMux v0.95'!F31)</f>
        <v/>
      </c>
      <c r="G31" s="202" t="str">
        <f>IF('RT700 PinMux v0.94'!G31='RT700 PinMux v0.95'!G31,"",'RT700 PinMux v0.94'!G31&amp;" vs "&amp;'RT700 PinMux v0.95'!G31)</f>
        <v/>
      </c>
      <c r="H31" s="202" t="str">
        <f>IF('RT700 PinMux v0.94'!H31='RT700 PinMux v0.95'!H31,"",'RT700 PinMux v0.94'!H31&amp;" vs "&amp;'RT700 PinMux v0.95'!H31)</f>
        <v/>
      </c>
      <c r="I31" s="202" t="str">
        <f>IF('RT700 PinMux v0.94'!I31='RT700 PinMux v0.95'!I31,"",'RT700 PinMux v0.94'!I31&amp;" vs "&amp;'RT700 PinMux v0.95'!I31)</f>
        <v/>
      </c>
      <c r="J31" s="202" t="str">
        <f>IF('RT700 PinMux v0.94'!J31='RT700 PinMux v0.95'!J31,"",'RT700 PinMux v0.94'!J31&amp;" vs "&amp;'RT700 PinMux v0.95'!J31)</f>
        <v/>
      </c>
      <c r="K31" s="203" t="str">
        <f>IF('RT700 PinMux v0.94'!K31='RT700 PinMux v0.95'!K31,"",'RT700 PinMux v0.94'!K31&amp;" vs "&amp;'RT700 PinMux v0.95'!K31)</f>
        <v/>
      </c>
      <c r="L31" s="324" t="str">
        <f>IF('RT700 PinMux v0.94'!L31='RT700 PinMux v0.95'!L31,"",'RT700 PinMux v0.94'!L31&amp;" vs "&amp;'RT700 PinMux v0.95'!L31)</f>
        <v/>
      </c>
      <c r="M31" s="95" t="str">
        <f>IF('RT700 PinMux v0.94'!M31='RT700 PinMux v0.95'!M31,"",'RT700 PinMux v0.94'!M31&amp;" vs "&amp;'RT700 PinMux v0.95'!M31)</f>
        <v/>
      </c>
      <c r="N31" s="105" t="str">
        <f>IF('RT700 PinMux v0.94'!N31='RT700 PinMux v0.95'!N31,"",'RT700 PinMux v0.94'!N31&amp;" vs "&amp;'RT700 PinMux v0.95'!N31)</f>
        <v/>
      </c>
      <c r="O31" s="105" t="str">
        <f>IF('RT700 PinMux v0.94'!O31='RT700 PinMux v0.95'!O31,"",'RT700 PinMux v0.94'!O31&amp;" vs "&amp;'RT700 PinMux v0.95'!O31)</f>
        <v/>
      </c>
      <c r="P31" s="102" t="str">
        <f>IF('RT700 PinMux v0.94'!P31='RT700 PinMux v0.95'!P31,"",'RT700 PinMux v0.94'!P31&amp;" vs "&amp;'RT700 PinMux v0.95'!P31)</f>
        <v/>
      </c>
      <c r="Q31" s="16" t="str">
        <f>IF('RT700 PinMux v0.94'!Q31='RT700 PinMux v0.95'!Q31,"",'RT700 PinMux v0.94'!Q31&amp;" vs "&amp;'RT700 PinMux v0.95'!Q31)</f>
        <v/>
      </c>
      <c r="R31" s="134" t="str">
        <f>IF('RT700 PinMux v0.94'!R31='RT700 PinMux v0.95'!R31,"",'RT700 PinMux v0.94'!R31&amp;" vs "&amp;'RT700 PinMux v0.95'!R31)</f>
        <v/>
      </c>
      <c r="S31" s="134" t="str">
        <f>IF('RT700 PinMux v0.94'!S31='RT700 PinMux v0.95'!S31,"",'RT700 PinMux v0.94'!S31&amp;" vs "&amp;'RT700 PinMux v0.95'!S31)</f>
        <v/>
      </c>
      <c r="T31" s="134"/>
      <c r="U31" s="134"/>
      <c r="V31" s="134"/>
      <c r="W31" s="134"/>
      <c r="X31" s="134"/>
      <c r="Y31" s="134"/>
      <c r="Z31" s="134"/>
      <c r="AA31" s="205" t="str">
        <f>IF('RT700 PinMux v0.94'!AA31='RT700 PinMux v0.95'!AA31,"",'RT700 PinMux v0.94'!AA31&amp;" vs "&amp;'RT700 PinMux v0.95'!AA31)</f>
        <v/>
      </c>
      <c r="AB31" s="199" t="str">
        <f>IF('RT700 PinMux v0.94'!AB31='RT700 PinMux v0.95'!AB31,"",'RT700 PinMux v0.94'!AB31&amp;" vs "&amp;'RT700 PinMux v0.95'!AB31)</f>
        <v/>
      </c>
      <c r="AC31" s="357" t="str">
        <f>IF('RT700 PinMux v0.94'!AC31='RT700 PinMux v0.95'!AC31,"",'RT700 PinMux v0.94'!AC31&amp;" vs "&amp;'RT700 PinMux v0.95'!AC31)</f>
        <v/>
      </c>
      <c r="AD31" s="11" t="str">
        <f>IF('RT700 PinMux v0.94'!AD31='RT700 PinMux v0.95'!AD31,"",'RT700 PinMux v0.94'!AD31&amp;" vs "&amp;'RT700 PinMux v0.95'!AD31)</f>
        <v/>
      </c>
      <c r="AE31" s="21" t="str">
        <f>IF('RT700 PinMux v0.94'!AE31='RT700 PinMux v0.95'!AE31,"",'RT700 PinMux v0.94'!AE31&amp;" vs "&amp;'RT700 PinMux v0.95'!AE31)</f>
        <v/>
      </c>
      <c r="AF31" s="10" t="str">
        <f>IF('RT700 PinMux v0.94'!AF31='RT700 PinMux v0.95'!AF31,"",'RT700 PinMux v0.94'!AF31&amp;" vs "&amp;'RT700 PinMux v0.95'!AF31)</f>
        <v/>
      </c>
    </row>
    <row r="32" spans="2:32" s="7" customFormat="1" ht="11.5" x14ac:dyDescent="0.25">
      <c r="B32" s="222" t="str">
        <f>'RT700 PinMux v0.95'!B32</f>
        <v>Compute VDD2</v>
      </c>
      <c r="C32" s="217" t="str">
        <f>'RT700 PinMux v0.95'!C32</f>
        <v>VDDIO</v>
      </c>
      <c r="D32" s="113" t="str">
        <f>IF('RT700 PinMux v0.94'!D32='RT700 PinMux v0.95'!D32,"",'RT700 PinMux v0.94'!D32&amp;" vs "&amp;'RT700 PinMux v0.95'!D32)</f>
        <v/>
      </c>
      <c r="E32" s="186" t="str">
        <f>IF('RT700 PinMux v0.94'!E32='RT700 PinMux v0.95'!E32,"",'RT700 PinMux v0.94'!E32&amp;" vs "&amp;'RT700 PinMux v0.95'!E32)</f>
        <v/>
      </c>
      <c r="F32" s="186" t="str">
        <f>IF('RT700 PinMux v0.94'!F32='RT700 PinMux v0.95'!F32,"",'RT700 PinMux v0.94'!F32&amp;" vs "&amp;'RT700 PinMux v0.95'!F32)</f>
        <v/>
      </c>
      <c r="G32" s="202" t="str">
        <f>IF('RT700 PinMux v0.94'!G32='RT700 PinMux v0.95'!G32,"",'RT700 PinMux v0.94'!G32&amp;" vs "&amp;'RT700 PinMux v0.95'!G32)</f>
        <v/>
      </c>
      <c r="H32" s="202" t="str">
        <f>IF('RT700 PinMux v0.94'!H32='RT700 PinMux v0.95'!H32,"",'RT700 PinMux v0.94'!H32&amp;" vs "&amp;'RT700 PinMux v0.95'!H32)</f>
        <v/>
      </c>
      <c r="I32" s="202" t="str">
        <f>IF('RT700 PinMux v0.94'!I32='RT700 PinMux v0.95'!I32,"",'RT700 PinMux v0.94'!I32&amp;" vs "&amp;'RT700 PinMux v0.95'!I32)</f>
        <v/>
      </c>
      <c r="J32" s="202" t="str">
        <f>IF('RT700 PinMux v0.94'!J32='RT700 PinMux v0.95'!J32,"",'RT700 PinMux v0.94'!J32&amp;" vs "&amp;'RT700 PinMux v0.95'!J32)</f>
        <v/>
      </c>
      <c r="K32" s="203" t="str">
        <f>IF('RT700 PinMux v0.94'!K32='RT700 PinMux v0.95'!K32,"",'RT700 PinMux v0.94'!K32&amp;" vs "&amp;'RT700 PinMux v0.95'!K32)</f>
        <v/>
      </c>
      <c r="L32" s="324" t="str">
        <f>IF('RT700 PinMux v0.94'!L32='RT700 PinMux v0.95'!L32,"",'RT700 PinMux v0.94'!L32&amp;" vs "&amp;'RT700 PinMux v0.95'!L32)</f>
        <v/>
      </c>
      <c r="M32" s="95" t="str">
        <f>IF('RT700 PinMux v0.94'!M32='RT700 PinMux v0.95'!M32,"",'RT700 PinMux v0.94'!M32&amp;" vs "&amp;'RT700 PinMux v0.95'!M32)</f>
        <v/>
      </c>
      <c r="N32" s="105" t="str">
        <f>IF('RT700 PinMux v0.94'!N32='RT700 PinMux v0.95'!N32,"",'RT700 PinMux v0.94'!N32&amp;" vs "&amp;'RT700 PinMux v0.95'!N32)</f>
        <v/>
      </c>
      <c r="O32" s="105" t="str">
        <f>IF('RT700 PinMux v0.94'!O32='RT700 PinMux v0.95'!O32,"",'RT700 PinMux v0.94'!O32&amp;" vs "&amp;'RT700 PinMux v0.95'!O32)</f>
        <v/>
      </c>
      <c r="P32" s="102" t="str">
        <f>IF('RT700 PinMux v0.94'!P32='RT700 PinMux v0.95'!P32,"",'RT700 PinMux v0.94'!P32&amp;" vs "&amp;'RT700 PinMux v0.95'!P32)</f>
        <v/>
      </c>
      <c r="Q32" s="102" t="str">
        <f>IF('RT700 PinMux v0.94'!Q32='RT700 PinMux v0.95'!Q32,"",'RT700 PinMux v0.94'!Q32&amp;" vs "&amp;'RT700 PinMux v0.95'!Q32)</f>
        <v/>
      </c>
      <c r="R32" s="134" t="str">
        <f>IF('RT700 PinMux v0.94'!R32='RT700 PinMux v0.95'!R32,"",'RT700 PinMux v0.94'!R32&amp;" vs "&amp;'RT700 PinMux v0.95'!R32)</f>
        <v/>
      </c>
      <c r="S32" s="134" t="str">
        <f>IF('RT700 PinMux v0.94'!S32='RT700 PinMux v0.95'!S32,"",'RT700 PinMux v0.94'!S32&amp;" vs "&amp;'RT700 PinMux v0.95'!S32)</f>
        <v/>
      </c>
      <c r="T32" s="134"/>
      <c r="U32" s="134"/>
      <c r="V32" s="134"/>
      <c r="W32" s="134"/>
      <c r="X32" s="134"/>
      <c r="Y32" s="134"/>
      <c r="Z32" s="134"/>
      <c r="AA32" s="205" t="str">
        <f>IF('RT700 PinMux v0.94'!AA32='RT700 PinMux v0.95'!AA32,"",'RT700 PinMux v0.94'!AA32&amp;" vs "&amp;'RT700 PinMux v0.95'!AA32)</f>
        <v/>
      </c>
      <c r="AB32" s="199" t="str">
        <f>IF('RT700 PinMux v0.94'!AB32='RT700 PinMux v0.95'!AB32,"",'RT700 PinMux v0.94'!AB32&amp;" vs "&amp;'RT700 PinMux v0.95'!AB32)</f>
        <v/>
      </c>
      <c r="AC32" s="357" t="str">
        <f>IF('RT700 PinMux v0.94'!AC32='RT700 PinMux v0.95'!AC32,"",'RT700 PinMux v0.94'!AC32&amp;" vs "&amp;'RT700 PinMux v0.95'!AC32)</f>
        <v/>
      </c>
      <c r="AD32" s="11" t="str">
        <f>IF('RT700 PinMux v0.94'!AD32='RT700 PinMux v0.95'!AD32,"",'RT700 PinMux v0.94'!AD32&amp;" vs "&amp;'RT700 PinMux v0.95'!AD32)</f>
        <v/>
      </c>
      <c r="AE32" s="21" t="str">
        <f>IF('RT700 PinMux v0.94'!AE32='RT700 PinMux v0.95'!AE32,"",'RT700 PinMux v0.94'!AE32&amp;" vs "&amp;'RT700 PinMux v0.95'!AE32)</f>
        <v/>
      </c>
      <c r="AF32" s="10" t="str">
        <f>IF('RT700 PinMux v0.94'!AF32='RT700 PinMux v0.95'!AF32,"",'RT700 PinMux v0.94'!AF32&amp;" vs "&amp;'RT700 PinMux v0.95'!AF32)</f>
        <v/>
      </c>
    </row>
    <row r="33" spans="2:32" s="7" customFormat="1" ht="11.5" x14ac:dyDescent="0.25">
      <c r="B33" s="222" t="str">
        <f>'RT700 PinMux v0.95'!B33</f>
        <v>Compute VDD2</v>
      </c>
      <c r="C33" s="217" t="str">
        <f>'RT700 PinMux v0.95'!C33</f>
        <v>VDDIO</v>
      </c>
      <c r="D33" s="113" t="str">
        <f>IF('RT700 PinMux v0.94'!D33='RT700 PinMux v0.95'!D33,"",'RT700 PinMux v0.94'!D33&amp;" vs "&amp;'RT700 PinMux v0.95'!D33)</f>
        <v/>
      </c>
      <c r="E33" s="186" t="str">
        <f>IF('RT700 PinMux v0.94'!E33='RT700 PinMux v0.95'!E33,"",'RT700 PinMux v0.94'!E33&amp;" vs "&amp;'RT700 PinMux v0.95'!E33)</f>
        <v/>
      </c>
      <c r="F33" s="186" t="str">
        <f>IF('RT700 PinMux v0.94'!F33='RT700 PinMux v0.95'!F33,"",'RT700 PinMux v0.94'!F33&amp;" vs "&amp;'RT700 PinMux v0.95'!F33)</f>
        <v/>
      </c>
      <c r="G33" s="202" t="str">
        <f>IF('RT700 PinMux v0.94'!G33='RT700 PinMux v0.95'!G33,"",'RT700 PinMux v0.94'!G33&amp;" vs "&amp;'RT700 PinMux v0.95'!G33)</f>
        <v/>
      </c>
      <c r="H33" s="202" t="str">
        <f>IF('RT700 PinMux v0.94'!H33='RT700 PinMux v0.95'!H33,"",'RT700 PinMux v0.94'!H33&amp;" vs "&amp;'RT700 PinMux v0.95'!H33)</f>
        <v/>
      </c>
      <c r="I33" s="202" t="str">
        <f>IF('RT700 PinMux v0.94'!I33='RT700 PinMux v0.95'!I33,"",'RT700 PinMux v0.94'!I33&amp;" vs "&amp;'RT700 PinMux v0.95'!I33)</f>
        <v/>
      </c>
      <c r="J33" s="202" t="str">
        <f>IF('RT700 PinMux v0.94'!J33='RT700 PinMux v0.95'!J33,"",'RT700 PinMux v0.94'!J33&amp;" vs "&amp;'RT700 PinMux v0.95'!J33)</f>
        <v/>
      </c>
      <c r="K33" s="203" t="str">
        <f>IF('RT700 PinMux v0.94'!K33='RT700 PinMux v0.95'!K33,"",'RT700 PinMux v0.94'!K33&amp;" vs "&amp;'RT700 PinMux v0.95'!K33)</f>
        <v/>
      </c>
      <c r="L33" s="324" t="str">
        <f>IF('RT700 PinMux v0.94'!L33='RT700 PinMux v0.95'!L33,"",'RT700 PinMux v0.94'!L33&amp;" vs "&amp;'RT700 PinMux v0.95'!L33)</f>
        <v/>
      </c>
      <c r="M33" s="95" t="str">
        <f>IF('RT700 PinMux v0.94'!M33='RT700 PinMux v0.95'!M33,"",'RT700 PinMux v0.94'!M33&amp;" vs "&amp;'RT700 PinMux v0.95'!M33)</f>
        <v/>
      </c>
      <c r="N33" s="105" t="str">
        <f>IF('RT700 PinMux v0.94'!N33='RT700 PinMux v0.95'!N33,"",'RT700 PinMux v0.94'!N33&amp;" vs "&amp;'RT700 PinMux v0.95'!N33)</f>
        <v/>
      </c>
      <c r="O33" s="105" t="str">
        <f>IF('RT700 PinMux v0.94'!O33='RT700 PinMux v0.95'!O33,"",'RT700 PinMux v0.94'!O33&amp;" vs "&amp;'RT700 PinMux v0.95'!O33)</f>
        <v/>
      </c>
      <c r="P33" s="102" t="str">
        <f>IF('RT700 PinMux v0.94'!P33='RT700 PinMux v0.95'!P33,"",'RT700 PinMux v0.94'!P33&amp;" vs "&amp;'RT700 PinMux v0.95'!P33)</f>
        <v/>
      </c>
      <c r="Q33" s="102" t="str">
        <f>IF('RT700 PinMux v0.94'!Q33='RT700 PinMux v0.95'!Q33,"",'RT700 PinMux v0.94'!Q33&amp;" vs "&amp;'RT700 PinMux v0.95'!Q33)</f>
        <v/>
      </c>
      <c r="R33" s="134" t="str">
        <f>IF('RT700 PinMux v0.94'!R33='RT700 PinMux v0.95'!R33,"",'RT700 PinMux v0.94'!R33&amp;" vs "&amp;'RT700 PinMux v0.95'!R33)</f>
        <v/>
      </c>
      <c r="S33" s="134" t="str">
        <f>IF('RT700 PinMux v0.94'!S33='RT700 PinMux v0.95'!S33,"",'RT700 PinMux v0.94'!S33&amp;" vs "&amp;'RT700 PinMux v0.95'!S33)</f>
        <v/>
      </c>
      <c r="T33" s="134"/>
      <c r="U33" s="134"/>
      <c r="V33" s="134"/>
      <c r="W33" s="134"/>
      <c r="X33" s="134"/>
      <c r="Y33" s="134"/>
      <c r="Z33" s="134"/>
      <c r="AA33" s="205" t="str">
        <f>IF('RT700 PinMux v0.94'!AA33='RT700 PinMux v0.95'!AA33,"",'RT700 PinMux v0.94'!AA33&amp;" vs "&amp;'RT700 PinMux v0.95'!AA33)</f>
        <v/>
      </c>
      <c r="AB33" s="199" t="str">
        <f>IF('RT700 PinMux v0.94'!AB33='RT700 PinMux v0.95'!AB33,"",'RT700 PinMux v0.94'!AB33&amp;" vs "&amp;'RT700 PinMux v0.95'!AB33)</f>
        <v/>
      </c>
      <c r="AC33" s="357" t="str">
        <f>IF('RT700 PinMux v0.94'!AC33='RT700 PinMux v0.95'!AC33,"",'RT700 PinMux v0.94'!AC33&amp;" vs "&amp;'RT700 PinMux v0.95'!AC33)</f>
        <v/>
      </c>
      <c r="AD33" s="11" t="str">
        <f>IF('RT700 PinMux v0.94'!AD33='RT700 PinMux v0.95'!AD33,"",'RT700 PinMux v0.94'!AD33&amp;" vs "&amp;'RT700 PinMux v0.95'!AD33)</f>
        <v/>
      </c>
      <c r="AE33" s="21" t="str">
        <f>IF('RT700 PinMux v0.94'!AE33='RT700 PinMux v0.95'!AE33,"",'RT700 PinMux v0.94'!AE33&amp;" vs "&amp;'RT700 PinMux v0.95'!AE33)</f>
        <v/>
      </c>
      <c r="AF33" s="10" t="str">
        <f>IF('RT700 PinMux v0.94'!AF33='RT700 PinMux v0.95'!AF33,"",'RT700 PinMux v0.94'!AF33&amp;" vs "&amp;'RT700 PinMux v0.95'!AF33)</f>
        <v/>
      </c>
    </row>
    <row r="34" spans="2:32" s="7" customFormat="1" ht="11.5" x14ac:dyDescent="0.25">
      <c r="B34" s="222" t="str">
        <f>'RT700 PinMux v0.95'!B34</f>
        <v>Compute VDD2</v>
      </c>
      <c r="C34" s="217" t="str">
        <f>'RT700 PinMux v0.95'!C34</f>
        <v>VDDIO</v>
      </c>
      <c r="D34" s="113" t="str">
        <f>IF('RT700 PinMux v0.94'!D34='RT700 PinMux v0.95'!D34,"",'RT700 PinMux v0.94'!D34&amp;" vs "&amp;'RT700 PinMux v0.95'!D34)</f>
        <v/>
      </c>
      <c r="E34" s="186" t="str">
        <f>IF('RT700 PinMux v0.94'!E34='RT700 PinMux v0.95'!E34,"",'RT700 PinMux v0.94'!E34&amp;" vs "&amp;'RT700 PinMux v0.95'!E34)</f>
        <v/>
      </c>
      <c r="F34" s="186" t="str">
        <f>IF('RT700 PinMux v0.94'!F34='RT700 PinMux v0.95'!F34,"",'RT700 PinMux v0.94'!F34&amp;" vs "&amp;'RT700 PinMux v0.95'!F34)</f>
        <v/>
      </c>
      <c r="G34" s="202" t="str">
        <f>IF('RT700 PinMux v0.94'!G34='RT700 PinMux v0.95'!G34,"",'RT700 PinMux v0.94'!G34&amp;" vs "&amp;'RT700 PinMux v0.95'!G34)</f>
        <v/>
      </c>
      <c r="H34" s="202" t="str">
        <f>IF('RT700 PinMux v0.94'!H34='RT700 PinMux v0.95'!H34,"",'RT700 PinMux v0.94'!H34&amp;" vs "&amp;'RT700 PinMux v0.95'!H34)</f>
        <v/>
      </c>
      <c r="I34" s="202" t="str">
        <f>IF('RT700 PinMux v0.94'!I34='RT700 PinMux v0.95'!I34,"",'RT700 PinMux v0.94'!I34&amp;" vs "&amp;'RT700 PinMux v0.95'!I34)</f>
        <v/>
      </c>
      <c r="J34" s="202" t="str">
        <f>IF('RT700 PinMux v0.94'!J34='RT700 PinMux v0.95'!J34,"",'RT700 PinMux v0.94'!J34&amp;" vs "&amp;'RT700 PinMux v0.95'!J34)</f>
        <v/>
      </c>
      <c r="K34" s="203" t="str">
        <f>IF('RT700 PinMux v0.94'!K34='RT700 PinMux v0.95'!K34,"",'RT700 PinMux v0.94'!K34&amp;" vs "&amp;'RT700 PinMux v0.95'!K34)</f>
        <v/>
      </c>
      <c r="L34" s="324" t="str">
        <f>IF('RT700 PinMux v0.94'!L34='RT700 PinMux v0.95'!L34,"",'RT700 PinMux v0.94'!L34&amp;" vs "&amp;'RT700 PinMux v0.95'!L34)</f>
        <v/>
      </c>
      <c r="M34" s="95" t="str">
        <f>IF('RT700 PinMux v0.94'!M34='RT700 PinMux v0.95'!M34,"",'RT700 PinMux v0.94'!M34&amp;" vs "&amp;'RT700 PinMux v0.95'!M34)</f>
        <v/>
      </c>
      <c r="N34" s="105" t="str">
        <f>IF('RT700 PinMux v0.94'!N34='RT700 PinMux v0.95'!N34,"",'RT700 PinMux v0.94'!N34&amp;" vs "&amp;'RT700 PinMux v0.95'!N34)</f>
        <v/>
      </c>
      <c r="O34" s="105" t="str">
        <f>IF('RT700 PinMux v0.94'!O34='RT700 PinMux v0.95'!O34,"",'RT700 PinMux v0.94'!O34&amp;" vs "&amp;'RT700 PinMux v0.95'!O34)</f>
        <v/>
      </c>
      <c r="P34" s="102" t="str">
        <f>IF('RT700 PinMux v0.94'!P34='RT700 PinMux v0.95'!P34,"",'RT700 PinMux v0.94'!P34&amp;" vs "&amp;'RT700 PinMux v0.95'!P34)</f>
        <v/>
      </c>
      <c r="Q34" s="102" t="str">
        <f>IF('RT700 PinMux v0.94'!Q34='RT700 PinMux v0.95'!Q34,"",'RT700 PinMux v0.94'!Q34&amp;" vs "&amp;'RT700 PinMux v0.95'!Q34)</f>
        <v/>
      </c>
      <c r="R34" s="134" t="str">
        <f>IF('RT700 PinMux v0.94'!R34='RT700 PinMux v0.95'!R34,"",'RT700 PinMux v0.94'!R34&amp;" vs "&amp;'RT700 PinMux v0.95'!R34)</f>
        <v/>
      </c>
      <c r="S34" s="134" t="str">
        <f>IF('RT700 PinMux v0.94'!S34='RT700 PinMux v0.95'!S34,"",'RT700 PinMux v0.94'!S34&amp;" vs "&amp;'RT700 PinMux v0.95'!S34)</f>
        <v/>
      </c>
      <c r="T34" s="134"/>
      <c r="U34" s="134"/>
      <c r="V34" s="134"/>
      <c r="W34" s="134"/>
      <c r="X34" s="134"/>
      <c r="Y34" s="134"/>
      <c r="Z34" s="134"/>
      <c r="AA34" s="205" t="str">
        <f>IF('RT700 PinMux v0.94'!AA34='RT700 PinMux v0.95'!AA34,"",'RT700 PinMux v0.94'!AA34&amp;" vs "&amp;'RT700 PinMux v0.95'!AA34)</f>
        <v/>
      </c>
      <c r="AB34" s="199" t="str">
        <f>IF('RT700 PinMux v0.94'!AB34='RT700 PinMux v0.95'!AB34,"",'RT700 PinMux v0.94'!AB34&amp;" vs "&amp;'RT700 PinMux v0.95'!AB34)</f>
        <v/>
      </c>
      <c r="AC34" s="357" t="str">
        <f>IF('RT700 PinMux v0.94'!AC34='RT700 PinMux v0.95'!AC34,"",'RT700 PinMux v0.94'!AC34&amp;" vs "&amp;'RT700 PinMux v0.95'!AC34)</f>
        <v/>
      </c>
      <c r="AD34" s="11" t="str">
        <f>IF('RT700 PinMux v0.94'!AD34='RT700 PinMux v0.95'!AD34,"",'RT700 PinMux v0.94'!AD34&amp;" vs "&amp;'RT700 PinMux v0.95'!AD34)</f>
        <v/>
      </c>
      <c r="AE34" s="21" t="str">
        <f>IF('RT700 PinMux v0.94'!AE34='RT700 PinMux v0.95'!AE34,"",'RT700 PinMux v0.94'!AE34&amp;" vs "&amp;'RT700 PinMux v0.95'!AE34)</f>
        <v/>
      </c>
      <c r="AF34" s="10" t="str">
        <f>IF('RT700 PinMux v0.94'!AF34='RT700 PinMux v0.95'!AF34,"",'RT700 PinMux v0.94'!AF34&amp;" vs "&amp;'RT700 PinMux v0.95'!AF34)</f>
        <v/>
      </c>
    </row>
    <row r="35" spans="2:32" s="7" customFormat="1" ht="11.5" x14ac:dyDescent="0.25">
      <c r="B35" s="222" t="str">
        <f>'RT700 PinMux v0.95'!B35</f>
        <v>Compute VDD2</v>
      </c>
      <c r="C35" s="217" t="str">
        <f>'RT700 PinMux v0.95'!C35</f>
        <v>VDDIO</v>
      </c>
      <c r="D35" s="113" t="str">
        <f>IF('RT700 PinMux v0.94'!D35='RT700 PinMux v0.95'!D35,"",'RT700 PinMux v0.94'!D35&amp;" vs "&amp;'RT700 PinMux v0.95'!D35)</f>
        <v/>
      </c>
      <c r="E35" s="113" t="str">
        <f>IF('RT700 PinMux v0.94'!E35='RT700 PinMux v0.95'!E35,"",'RT700 PinMux v0.94'!E35&amp;" vs "&amp;'RT700 PinMux v0.95'!E35)</f>
        <v/>
      </c>
      <c r="F35" s="113" t="str">
        <f>IF('RT700 PinMux v0.94'!F35='RT700 PinMux v0.95'!F35,"",'RT700 PinMux v0.94'!F35&amp;" vs "&amp;'RT700 PinMux v0.95'!F35)</f>
        <v/>
      </c>
      <c r="G35" s="202" t="str">
        <f>IF('RT700 PinMux v0.94'!G35='RT700 PinMux v0.95'!G35,"",'RT700 PinMux v0.94'!G35&amp;" vs "&amp;'RT700 PinMux v0.95'!G35)</f>
        <v/>
      </c>
      <c r="H35" s="202" t="str">
        <f>IF('RT700 PinMux v0.94'!H35='RT700 PinMux v0.95'!H35,"",'RT700 PinMux v0.94'!H35&amp;" vs "&amp;'RT700 PinMux v0.95'!H35)</f>
        <v/>
      </c>
      <c r="I35" s="202" t="str">
        <f>IF('RT700 PinMux v0.94'!I35='RT700 PinMux v0.95'!I35,"",'RT700 PinMux v0.94'!I35&amp;" vs "&amp;'RT700 PinMux v0.95'!I35)</f>
        <v/>
      </c>
      <c r="J35" s="202" t="str">
        <f>IF('RT700 PinMux v0.94'!J35='RT700 PinMux v0.95'!J35,"",'RT700 PinMux v0.94'!J35&amp;" vs "&amp;'RT700 PinMux v0.95'!J35)</f>
        <v/>
      </c>
      <c r="K35" s="203" t="str">
        <f>IF('RT700 PinMux v0.94'!K35='RT700 PinMux v0.95'!K35,"",'RT700 PinMux v0.94'!K35&amp;" vs "&amp;'RT700 PinMux v0.95'!K35)</f>
        <v/>
      </c>
      <c r="L35" s="324" t="str">
        <f>IF('RT700 PinMux v0.94'!L35='RT700 PinMux v0.95'!L35,"",'RT700 PinMux v0.94'!L35&amp;" vs "&amp;'RT700 PinMux v0.95'!L35)</f>
        <v/>
      </c>
      <c r="M35" s="95" t="str">
        <f>IF('RT700 PinMux v0.94'!M35='RT700 PinMux v0.95'!M35,"",'RT700 PinMux v0.94'!M35&amp;" vs "&amp;'RT700 PinMux v0.95'!M35)</f>
        <v/>
      </c>
      <c r="N35" s="105" t="str">
        <f>IF('RT700 PinMux v0.94'!N35='RT700 PinMux v0.95'!N35,"",'RT700 PinMux v0.94'!N35&amp;" vs "&amp;'RT700 PinMux v0.95'!N35)</f>
        <v/>
      </c>
      <c r="O35" s="105" t="str">
        <f>IF('RT700 PinMux v0.94'!O35='RT700 PinMux v0.95'!O35,"",'RT700 PinMux v0.94'!O35&amp;" vs "&amp;'RT700 PinMux v0.95'!O35)</f>
        <v/>
      </c>
      <c r="P35" s="102" t="str">
        <f>IF('RT700 PinMux v0.94'!P35='RT700 PinMux v0.95'!P35,"",'RT700 PinMux v0.94'!P35&amp;" vs "&amp;'RT700 PinMux v0.95'!P35)</f>
        <v/>
      </c>
      <c r="Q35" s="95" t="str">
        <f>IF('RT700 PinMux v0.94'!Q35='RT700 PinMux v0.95'!Q35,"",'RT700 PinMux v0.94'!Q35&amp;" vs "&amp;'RT700 PinMux v0.95'!Q35)</f>
        <v/>
      </c>
      <c r="R35" s="134" t="str">
        <f>IF('RT700 PinMux v0.94'!R35='RT700 PinMux v0.95'!R35,"",'RT700 PinMux v0.94'!R35&amp;" vs "&amp;'RT700 PinMux v0.95'!R35)</f>
        <v/>
      </c>
      <c r="S35" s="134" t="str">
        <f>IF('RT700 PinMux v0.94'!S35='RT700 PinMux v0.95'!S35,"",'RT700 PinMux v0.94'!S35&amp;" vs "&amp;'RT700 PinMux v0.95'!S35)</f>
        <v/>
      </c>
      <c r="T35" s="134"/>
      <c r="U35" s="134"/>
      <c r="V35" s="134"/>
      <c r="W35" s="134"/>
      <c r="X35" s="134"/>
      <c r="Y35" s="134"/>
      <c r="Z35" s="134"/>
      <c r="AA35" s="205" t="str">
        <f>IF('RT700 PinMux v0.94'!AA35='RT700 PinMux v0.95'!AA35,"",'RT700 PinMux v0.94'!AA35&amp;" vs "&amp;'RT700 PinMux v0.95'!AA35)</f>
        <v/>
      </c>
      <c r="AB35" s="199" t="str">
        <f>IF('RT700 PinMux v0.94'!AB35='RT700 PinMux v0.95'!AB35,"",'RT700 PinMux v0.94'!AB35&amp;" vs "&amp;'RT700 PinMux v0.95'!AB35)</f>
        <v/>
      </c>
      <c r="AC35" s="357" t="str">
        <f>IF('RT700 PinMux v0.94'!AC35='RT700 PinMux v0.95'!AC35,"",'RT700 PinMux v0.94'!AC35&amp;" vs "&amp;'RT700 PinMux v0.95'!AC35)</f>
        <v/>
      </c>
      <c r="AD35" s="11" t="str">
        <f>IF('RT700 PinMux v0.94'!AD35='RT700 PinMux v0.95'!AD35,"",'RT700 PinMux v0.94'!AD35&amp;" vs "&amp;'RT700 PinMux v0.95'!AD35)</f>
        <v/>
      </c>
      <c r="AE35" s="21" t="str">
        <f>IF('RT700 PinMux v0.94'!AE35='RT700 PinMux v0.95'!AE35,"",'RT700 PinMux v0.94'!AE35&amp;" vs "&amp;'RT700 PinMux v0.95'!AE35)</f>
        <v/>
      </c>
      <c r="AF35" s="10" t="str">
        <f>IF('RT700 PinMux v0.94'!AF35='RT700 PinMux v0.95'!AF35,"",'RT700 PinMux v0.94'!AF35&amp;" vs "&amp;'RT700 PinMux v0.95'!AF35)</f>
        <v/>
      </c>
    </row>
    <row r="36" spans="2:32" s="7" customFormat="1" ht="11.5" x14ac:dyDescent="0.25">
      <c r="B36" s="222" t="str">
        <f>'RT700 PinMux v0.95'!B36</f>
        <v>Compute VDD2</v>
      </c>
      <c r="C36" s="217" t="str">
        <f>'RT700 PinMux v0.95'!C36</f>
        <v>VDDIO</v>
      </c>
      <c r="D36" s="113" t="str">
        <f>IF('RT700 PinMux v0.94'!D36='RT700 PinMux v0.95'!D36,"",'RT700 PinMux v0.94'!D36&amp;" vs "&amp;'RT700 PinMux v0.95'!D36)</f>
        <v/>
      </c>
      <c r="E36" s="113" t="str">
        <f>IF('RT700 PinMux v0.94'!E36='RT700 PinMux v0.95'!E36,"",'RT700 PinMux v0.94'!E36&amp;" vs "&amp;'RT700 PinMux v0.95'!E36)</f>
        <v/>
      </c>
      <c r="F36" s="113" t="str">
        <f>IF('RT700 PinMux v0.94'!F36='RT700 PinMux v0.95'!F36,"",'RT700 PinMux v0.94'!F36&amp;" vs "&amp;'RT700 PinMux v0.95'!F36)</f>
        <v/>
      </c>
      <c r="G36" s="202" t="str">
        <f>IF('RT700 PinMux v0.94'!G36='RT700 PinMux v0.95'!G36,"",'RT700 PinMux v0.94'!G36&amp;" vs "&amp;'RT700 PinMux v0.95'!G36)</f>
        <v/>
      </c>
      <c r="H36" s="202" t="str">
        <f>IF('RT700 PinMux v0.94'!H36='RT700 PinMux v0.95'!H36,"",'RT700 PinMux v0.94'!H36&amp;" vs "&amp;'RT700 PinMux v0.95'!H36)</f>
        <v/>
      </c>
      <c r="I36" s="202" t="str">
        <f>IF('RT700 PinMux v0.94'!I36='RT700 PinMux v0.95'!I36,"",'RT700 PinMux v0.94'!I36&amp;" vs "&amp;'RT700 PinMux v0.95'!I36)</f>
        <v/>
      </c>
      <c r="J36" s="202" t="str">
        <f>IF('RT700 PinMux v0.94'!J36='RT700 PinMux v0.95'!J36,"",'RT700 PinMux v0.94'!J36&amp;" vs "&amp;'RT700 PinMux v0.95'!J36)</f>
        <v/>
      </c>
      <c r="K36" s="203" t="str">
        <f>IF('RT700 PinMux v0.94'!K36='RT700 PinMux v0.95'!K36,"",'RT700 PinMux v0.94'!K36&amp;" vs "&amp;'RT700 PinMux v0.95'!K36)</f>
        <v/>
      </c>
      <c r="L36" s="324" t="str">
        <f>IF('RT700 PinMux v0.94'!L36='RT700 PinMux v0.95'!L36,"",'RT700 PinMux v0.94'!L36&amp;" vs "&amp;'RT700 PinMux v0.95'!L36)</f>
        <v/>
      </c>
      <c r="M36" s="95" t="str">
        <f>IF('RT700 PinMux v0.94'!M36='RT700 PinMux v0.95'!M36,"",'RT700 PinMux v0.94'!M36&amp;" vs "&amp;'RT700 PinMux v0.95'!M36)</f>
        <v/>
      </c>
      <c r="N36" s="102" t="str">
        <f>IF('RT700 PinMux v0.94'!N36='RT700 PinMux v0.95'!N36,"",'RT700 PinMux v0.94'!N36&amp;" vs "&amp;'RT700 PinMux v0.95'!N36)</f>
        <v/>
      </c>
      <c r="O36" s="266" t="str">
        <f>IF('RT700 PinMux v0.94'!O36='RT700 PinMux v0.95'!O36,"",'RT700 PinMux v0.94'!O36&amp;" vs "&amp;'RT700 PinMux v0.95'!O36)</f>
        <v/>
      </c>
      <c r="P36" s="102" t="str">
        <f>IF('RT700 PinMux v0.94'!P36='RT700 PinMux v0.95'!P36,"",'RT700 PinMux v0.94'!P36&amp;" vs "&amp;'RT700 PinMux v0.95'!P36)</f>
        <v/>
      </c>
      <c r="Q36" s="95" t="str">
        <f>IF('RT700 PinMux v0.94'!Q36='RT700 PinMux v0.95'!Q36,"",'RT700 PinMux v0.94'!Q36&amp;" vs "&amp;'RT700 PinMux v0.95'!Q36)</f>
        <v/>
      </c>
      <c r="R36" s="134" t="str">
        <f>IF('RT700 PinMux v0.94'!R36='RT700 PinMux v0.95'!R36,"",'RT700 PinMux v0.94'!R36&amp;" vs "&amp;'RT700 PinMux v0.95'!R36)</f>
        <v/>
      </c>
      <c r="S36" s="134" t="str">
        <f>IF('RT700 PinMux v0.94'!S36='RT700 PinMux v0.95'!S36,"",'RT700 PinMux v0.94'!S36&amp;" vs "&amp;'RT700 PinMux v0.95'!S36)</f>
        <v/>
      </c>
      <c r="T36" s="134"/>
      <c r="U36" s="134"/>
      <c r="V36" s="134"/>
      <c r="W36" s="134"/>
      <c r="X36" s="134"/>
      <c r="Y36" s="134"/>
      <c r="Z36" s="134"/>
      <c r="AA36" s="205" t="str">
        <f>IF('RT700 PinMux v0.94'!AA36='RT700 PinMux v0.95'!AA36,"",'RT700 PinMux v0.94'!AA36&amp;" vs "&amp;'RT700 PinMux v0.95'!AA36)</f>
        <v/>
      </c>
      <c r="AB36" s="199" t="str">
        <f>IF('RT700 PinMux v0.94'!AB36='RT700 PinMux v0.95'!AB36,"",'RT700 PinMux v0.94'!AB36&amp;" vs "&amp;'RT700 PinMux v0.95'!AB36)</f>
        <v/>
      </c>
      <c r="AC36" s="357" t="str">
        <f>IF('RT700 PinMux v0.94'!AC36='RT700 PinMux v0.95'!AC36,"",'RT700 PinMux v0.94'!AC36&amp;" vs "&amp;'RT700 PinMux v0.95'!AC36)</f>
        <v/>
      </c>
      <c r="AD36" s="11" t="str">
        <f>IF('RT700 PinMux v0.94'!AD36='RT700 PinMux v0.95'!AD36,"",'RT700 PinMux v0.94'!AD36&amp;" vs "&amp;'RT700 PinMux v0.95'!AD36)</f>
        <v/>
      </c>
      <c r="AE36" s="21" t="str">
        <f>IF('RT700 PinMux v0.94'!AE36='RT700 PinMux v0.95'!AE36,"",'RT700 PinMux v0.94'!AE36&amp;" vs "&amp;'RT700 PinMux v0.95'!AE36)</f>
        <v/>
      </c>
      <c r="AF36" s="10" t="str">
        <f>IF('RT700 PinMux v0.94'!AF36='RT700 PinMux v0.95'!AF36,"",'RT700 PinMux v0.94'!AF36&amp;" vs "&amp;'RT700 PinMux v0.95'!AF36)</f>
        <v/>
      </c>
    </row>
    <row r="37" spans="2:32" s="7" customFormat="1" ht="11.5" x14ac:dyDescent="0.25">
      <c r="B37" s="222" t="str">
        <f>'RT700 PinMux v0.95'!B37</f>
        <v>Compute VDD2</v>
      </c>
      <c r="C37" s="217" t="str">
        <f>'RT700 PinMux v0.95'!C37</f>
        <v>VDDIO</v>
      </c>
      <c r="D37" s="113" t="str">
        <f>IF('RT700 PinMux v0.94'!D37='RT700 PinMux v0.95'!D37,"",'RT700 PinMux v0.94'!D37&amp;" vs "&amp;'RT700 PinMux v0.95'!D37)</f>
        <v/>
      </c>
      <c r="E37" s="113" t="str">
        <f>IF('RT700 PinMux v0.94'!E37='RT700 PinMux v0.95'!E37,"",'RT700 PinMux v0.94'!E37&amp;" vs "&amp;'RT700 PinMux v0.95'!E37)</f>
        <v/>
      </c>
      <c r="F37" s="113" t="str">
        <f>IF('RT700 PinMux v0.94'!F37='RT700 PinMux v0.95'!F37,"",'RT700 PinMux v0.94'!F37&amp;" vs "&amp;'RT700 PinMux v0.95'!F37)</f>
        <v/>
      </c>
      <c r="G37" s="202" t="str">
        <f>IF('RT700 PinMux v0.94'!G37='RT700 PinMux v0.95'!G37,"",'RT700 PinMux v0.94'!G37&amp;" vs "&amp;'RT700 PinMux v0.95'!G37)</f>
        <v/>
      </c>
      <c r="H37" s="202" t="str">
        <f>IF('RT700 PinMux v0.94'!H37='RT700 PinMux v0.95'!H37,"",'RT700 PinMux v0.94'!H37&amp;" vs "&amp;'RT700 PinMux v0.95'!H37)</f>
        <v/>
      </c>
      <c r="I37" s="202" t="str">
        <f>IF('RT700 PinMux v0.94'!I37='RT700 PinMux v0.95'!I37,"",'RT700 PinMux v0.94'!I37&amp;" vs "&amp;'RT700 PinMux v0.95'!I37)</f>
        <v/>
      </c>
      <c r="J37" s="202" t="str">
        <f>IF('RT700 PinMux v0.94'!J37='RT700 PinMux v0.95'!J37,"",'RT700 PinMux v0.94'!J37&amp;" vs "&amp;'RT700 PinMux v0.95'!J37)</f>
        <v/>
      </c>
      <c r="K37" s="203" t="str">
        <f>IF('RT700 PinMux v0.94'!K37='RT700 PinMux v0.95'!K37,"",'RT700 PinMux v0.94'!K37&amp;" vs "&amp;'RT700 PinMux v0.95'!K37)</f>
        <v/>
      </c>
      <c r="L37" s="324" t="str">
        <f>IF('RT700 PinMux v0.94'!L37='RT700 PinMux v0.95'!L37,"",'RT700 PinMux v0.94'!L37&amp;" vs "&amp;'RT700 PinMux v0.95'!L37)</f>
        <v/>
      </c>
      <c r="M37" s="95" t="str">
        <f>IF('RT700 PinMux v0.94'!M37='RT700 PinMux v0.95'!M37,"",'RT700 PinMux v0.94'!M37&amp;" vs "&amp;'RT700 PinMux v0.95'!M37)</f>
        <v/>
      </c>
      <c r="N37" s="106" t="str">
        <f>IF('RT700 PinMux v0.94'!N37='RT700 PinMux v0.95'!N37,"",'RT700 PinMux v0.94'!N37&amp;" vs "&amp;'RT700 PinMux v0.95'!N37)</f>
        <v/>
      </c>
      <c r="O37" s="106" t="str">
        <f>IF('RT700 PinMux v0.94'!O37='RT700 PinMux v0.95'!O37,"",'RT700 PinMux v0.94'!O37&amp;" vs "&amp;'RT700 PinMux v0.95'!O37)</f>
        <v/>
      </c>
      <c r="P37" s="102" t="str">
        <f>IF('RT700 PinMux v0.94'!P37='RT700 PinMux v0.95'!P37,"",'RT700 PinMux v0.94'!P37&amp;" vs "&amp;'RT700 PinMux v0.95'!P37)</f>
        <v/>
      </c>
      <c r="Q37" s="95" t="str">
        <f>IF('RT700 PinMux v0.94'!Q37='RT700 PinMux v0.95'!Q37,"",'RT700 PinMux v0.94'!Q37&amp;" vs "&amp;'RT700 PinMux v0.95'!Q37)</f>
        <v/>
      </c>
      <c r="R37" s="134" t="str">
        <f>IF('RT700 PinMux v0.94'!R37='RT700 PinMux v0.95'!R37,"",'RT700 PinMux v0.94'!R37&amp;" vs "&amp;'RT700 PinMux v0.95'!R37)</f>
        <v/>
      </c>
      <c r="S37" s="134" t="str">
        <f>IF('RT700 PinMux v0.94'!S37='RT700 PinMux v0.95'!S37,"",'RT700 PinMux v0.94'!S37&amp;" vs "&amp;'RT700 PinMux v0.95'!S37)</f>
        <v/>
      </c>
      <c r="T37" s="134"/>
      <c r="U37" s="134"/>
      <c r="V37" s="134"/>
      <c r="W37" s="134"/>
      <c r="X37" s="134"/>
      <c r="Y37" s="134"/>
      <c r="Z37" s="134"/>
      <c r="AA37" s="205" t="str">
        <f>IF('RT700 PinMux v0.94'!AA37='RT700 PinMux v0.95'!AA37,"",'RT700 PinMux v0.94'!AA37&amp;" vs "&amp;'RT700 PinMux v0.95'!AA37)</f>
        <v/>
      </c>
      <c r="AB37" s="199" t="str">
        <f>IF('RT700 PinMux v0.94'!AB37='RT700 PinMux v0.95'!AB37,"",'RT700 PinMux v0.94'!AB37&amp;" vs "&amp;'RT700 PinMux v0.95'!AB37)</f>
        <v/>
      </c>
      <c r="AC37" s="357" t="str">
        <f>IF('RT700 PinMux v0.94'!AC37='RT700 PinMux v0.95'!AC37,"",'RT700 PinMux v0.94'!AC37&amp;" vs "&amp;'RT700 PinMux v0.95'!AC37)</f>
        <v/>
      </c>
      <c r="AD37" s="11" t="str">
        <f>IF('RT700 PinMux v0.94'!AD37='RT700 PinMux v0.95'!AD37,"",'RT700 PinMux v0.94'!AD37&amp;" vs "&amp;'RT700 PinMux v0.95'!AD37)</f>
        <v/>
      </c>
      <c r="AE37" s="21" t="str">
        <f>IF('RT700 PinMux v0.94'!AE37='RT700 PinMux v0.95'!AE37,"",'RT700 PinMux v0.94'!AE37&amp;" vs "&amp;'RT700 PinMux v0.95'!AE37)</f>
        <v/>
      </c>
      <c r="AF37" s="10" t="str">
        <f>IF('RT700 PinMux v0.94'!AF37='RT700 PinMux v0.95'!AF37,"",'RT700 PinMux v0.94'!AF37&amp;" vs "&amp;'RT700 PinMux v0.95'!AF37)</f>
        <v/>
      </c>
    </row>
    <row r="38" spans="2:32" s="7" customFormat="1" ht="11.5" x14ac:dyDescent="0.25">
      <c r="B38" s="222" t="str">
        <f>'RT700 PinMux v0.95'!B38</f>
        <v>Compute VDD2</v>
      </c>
      <c r="C38" s="217" t="str">
        <f>'RT700 PinMux v0.95'!C38</f>
        <v>VDDIO</v>
      </c>
      <c r="D38" s="113" t="str">
        <f>IF('RT700 PinMux v0.94'!D38='RT700 PinMux v0.95'!D38,"",'RT700 PinMux v0.94'!D38&amp;" vs "&amp;'RT700 PinMux v0.95'!D38)</f>
        <v/>
      </c>
      <c r="E38" s="113" t="str">
        <f>IF('RT700 PinMux v0.94'!E38='RT700 PinMux v0.95'!E38,"",'RT700 PinMux v0.94'!E38&amp;" vs "&amp;'RT700 PinMux v0.95'!E38)</f>
        <v/>
      </c>
      <c r="F38" s="113" t="str">
        <f>IF('RT700 PinMux v0.94'!F38='RT700 PinMux v0.95'!F38,"",'RT700 PinMux v0.94'!F38&amp;" vs "&amp;'RT700 PinMux v0.95'!F38)</f>
        <v/>
      </c>
      <c r="G38" s="202" t="str">
        <f>IF('RT700 PinMux v0.94'!G38='RT700 PinMux v0.95'!G38,"",'RT700 PinMux v0.94'!G38&amp;" vs "&amp;'RT700 PinMux v0.95'!G38)</f>
        <v/>
      </c>
      <c r="H38" s="202" t="str">
        <f>IF('RT700 PinMux v0.94'!H38='RT700 PinMux v0.95'!H38,"",'RT700 PinMux v0.94'!H38&amp;" vs "&amp;'RT700 PinMux v0.95'!H38)</f>
        <v/>
      </c>
      <c r="I38" s="202" t="str">
        <f>IF('RT700 PinMux v0.94'!I38='RT700 PinMux v0.95'!I38,"",'RT700 PinMux v0.94'!I38&amp;" vs "&amp;'RT700 PinMux v0.95'!I38)</f>
        <v/>
      </c>
      <c r="J38" s="202" t="str">
        <f>IF('RT700 PinMux v0.94'!J38='RT700 PinMux v0.95'!J38,"",'RT700 PinMux v0.94'!J38&amp;" vs "&amp;'RT700 PinMux v0.95'!J38)</f>
        <v/>
      </c>
      <c r="K38" s="203" t="str">
        <f>IF('RT700 PinMux v0.94'!K38='RT700 PinMux v0.95'!K38,"",'RT700 PinMux v0.94'!K38&amp;" vs "&amp;'RT700 PinMux v0.95'!K38)</f>
        <v/>
      </c>
      <c r="L38" s="324" t="str">
        <f>IF('RT700 PinMux v0.94'!L38='RT700 PinMux v0.95'!L38,"",'RT700 PinMux v0.94'!L38&amp;" vs "&amp;'RT700 PinMux v0.95'!L38)</f>
        <v/>
      </c>
      <c r="M38" s="95" t="str">
        <f>IF('RT700 PinMux v0.94'!M38='RT700 PinMux v0.95'!M38,"",'RT700 PinMux v0.94'!M38&amp;" vs "&amp;'RT700 PinMux v0.95'!M38)</f>
        <v/>
      </c>
      <c r="N38" s="106" t="str">
        <f>IF('RT700 PinMux v0.94'!N38='RT700 PinMux v0.95'!N38,"",'RT700 PinMux v0.94'!N38&amp;" vs "&amp;'RT700 PinMux v0.95'!N38)</f>
        <v/>
      </c>
      <c r="O38" s="106" t="str">
        <f>IF('RT700 PinMux v0.94'!O38='RT700 PinMux v0.95'!O38,"",'RT700 PinMux v0.94'!O38&amp;" vs "&amp;'RT700 PinMux v0.95'!O38)</f>
        <v/>
      </c>
      <c r="P38" s="102" t="str">
        <f>IF('RT700 PinMux v0.94'!P38='RT700 PinMux v0.95'!P38,"",'RT700 PinMux v0.94'!P38&amp;" vs "&amp;'RT700 PinMux v0.95'!P38)</f>
        <v/>
      </c>
      <c r="Q38" s="16" t="str">
        <f>IF('RT700 PinMux v0.94'!Q38='RT700 PinMux v0.95'!Q38,"",'RT700 PinMux v0.94'!Q38&amp;" vs "&amp;'RT700 PinMux v0.95'!Q38)</f>
        <v/>
      </c>
      <c r="R38" s="95" t="str">
        <f>IF('RT700 PinMux v0.94'!R38='RT700 PinMux v0.95'!R38,"",'RT700 PinMux v0.94'!R38&amp;" vs "&amp;'RT700 PinMux v0.95'!R38)</f>
        <v/>
      </c>
      <c r="S38" s="134" t="str">
        <f>IF('RT700 PinMux v0.94'!S38='RT700 PinMux v0.95'!S38,"",'RT700 PinMux v0.94'!S38&amp;" vs "&amp;'RT700 PinMux v0.95'!S38)</f>
        <v/>
      </c>
      <c r="T38" s="134"/>
      <c r="U38" s="134"/>
      <c r="V38" s="134"/>
      <c r="W38" s="134"/>
      <c r="X38" s="134"/>
      <c r="Y38" s="134"/>
      <c r="Z38" s="134"/>
      <c r="AA38" s="205" t="str">
        <f>IF('RT700 PinMux v0.94'!AA38='RT700 PinMux v0.95'!AA38,"",'RT700 PinMux v0.94'!AA38&amp;" vs "&amp;'RT700 PinMux v0.95'!AA38)</f>
        <v/>
      </c>
      <c r="AB38" s="199" t="str">
        <f>IF('RT700 PinMux v0.94'!AB38='RT700 PinMux v0.95'!AB38,"",'RT700 PinMux v0.94'!AB38&amp;" vs "&amp;'RT700 PinMux v0.95'!AB38)</f>
        <v/>
      </c>
      <c r="AC38" s="357" t="str">
        <f>IF('RT700 PinMux v0.94'!AC38='RT700 PinMux v0.95'!AC38,"",'RT700 PinMux v0.94'!AC38&amp;" vs "&amp;'RT700 PinMux v0.95'!AC38)</f>
        <v/>
      </c>
      <c r="AD38" s="11" t="str">
        <f>IF('RT700 PinMux v0.94'!AD38='RT700 PinMux v0.95'!AD38,"",'RT700 PinMux v0.94'!AD38&amp;" vs "&amp;'RT700 PinMux v0.95'!AD38)</f>
        <v/>
      </c>
      <c r="AE38" s="21" t="str">
        <f>IF('RT700 PinMux v0.94'!AE38='RT700 PinMux v0.95'!AE38,"",'RT700 PinMux v0.94'!AE38&amp;" vs "&amp;'RT700 PinMux v0.95'!AE38)</f>
        <v/>
      </c>
      <c r="AF38" s="10" t="str">
        <f>IF('RT700 PinMux v0.94'!AF38='RT700 PinMux v0.95'!AF38,"",'RT700 PinMux v0.94'!AF38&amp;" vs "&amp;'RT700 PinMux v0.95'!AF38)</f>
        <v/>
      </c>
    </row>
    <row r="39" spans="2:32" s="7" customFormat="1" ht="11.5" x14ac:dyDescent="0.25">
      <c r="B39" s="222" t="str">
        <f>'RT700 PinMux v0.95'!B39</f>
        <v>Compute VDD2</v>
      </c>
      <c r="C39" s="217" t="str">
        <f>'RT700 PinMux v0.95'!C39</f>
        <v>VDDIO</v>
      </c>
      <c r="D39" s="113" t="str">
        <f>IF('RT700 PinMux v0.94'!D39='RT700 PinMux v0.95'!D39,"",'RT700 PinMux v0.94'!D39&amp;" vs "&amp;'RT700 PinMux v0.95'!D39)</f>
        <v/>
      </c>
      <c r="E39" s="186" t="str">
        <f>IF('RT700 PinMux v0.94'!E39='RT700 PinMux v0.95'!E39,"",'RT700 PinMux v0.94'!E39&amp;" vs "&amp;'RT700 PinMux v0.95'!E39)</f>
        <v/>
      </c>
      <c r="F39" s="186" t="str">
        <f>IF('RT700 PinMux v0.94'!F39='RT700 PinMux v0.95'!F39,"",'RT700 PinMux v0.94'!F39&amp;" vs "&amp;'RT700 PinMux v0.95'!F39)</f>
        <v/>
      </c>
      <c r="G39" s="202" t="str">
        <f>IF('RT700 PinMux v0.94'!G39='RT700 PinMux v0.95'!G39,"",'RT700 PinMux v0.94'!G39&amp;" vs "&amp;'RT700 PinMux v0.95'!G39)</f>
        <v/>
      </c>
      <c r="H39" s="202" t="str">
        <f>IF('RT700 PinMux v0.94'!H39='RT700 PinMux v0.95'!H39,"",'RT700 PinMux v0.94'!H39&amp;" vs "&amp;'RT700 PinMux v0.95'!H39)</f>
        <v/>
      </c>
      <c r="I39" s="202" t="str">
        <f>IF('RT700 PinMux v0.94'!I39='RT700 PinMux v0.95'!I39,"",'RT700 PinMux v0.94'!I39&amp;" vs "&amp;'RT700 PinMux v0.95'!I39)</f>
        <v/>
      </c>
      <c r="J39" s="202" t="str">
        <f>IF('RT700 PinMux v0.94'!J39='RT700 PinMux v0.95'!J39,"",'RT700 PinMux v0.94'!J39&amp;" vs "&amp;'RT700 PinMux v0.95'!J39)</f>
        <v/>
      </c>
      <c r="K39" s="203" t="str">
        <f>IF('RT700 PinMux v0.94'!K39='RT700 PinMux v0.95'!K39,"",'RT700 PinMux v0.94'!K39&amp;" vs "&amp;'RT700 PinMux v0.95'!K39)</f>
        <v/>
      </c>
      <c r="L39" s="324" t="str">
        <f>IF('RT700 PinMux v0.94'!L39='RT700 PinMux v0.95'!L39,"",'RT700 PinMux v0.94'!L39&amp;" vs "&amp;'RT700 PinMux v0.95'!L39)</f>
        <v/>
      </c>
      <c r="M39" s="95" t="str">
        <f>IF('RT700 PinMux v0.94'!M39='RT700 PinMux v0.95'!M39,"",'RT700 PinMux v0.94'!M39&amp;" vs "&amp;'RT700 PinMux v0.95'!M39)</f>
        <v/>
      </c>
      <c r="N39" s="102" t="str">
        <f>IF('RT700 PinMux v0.94'!N39='RT700 PinMux v0.95'!N39,"",'RT700 PinMux v0.94'!N39&amp;" vs "&amp;'RT700 PinMux v0.95'!N39)</f>
        <v/>
      </c>
      <c r="O39" s="106" t="str">
        <f>IF('RT700 PinMux v0.94'!O39='RT700 PinMux v0.95'!O39,"",'RT700 PinMux v0.94'!O39&amp;" vs "&amp;'RT700 PinMux v0.95'!O39)</f>
        <v/>
      </c>
      <c r="P39" s="102" t="str">
        <f>IF('RT700 PinMux v0.94'!P39='RT700 PinMux v0.95'!P39,"",'RT700 PinMux v0.94'!P39&amp;" vs "&amp;'RT700 PinMux v0.95'!P39)</f>
        <v/>
      </c>
      <c r="Q39" s="134" t="str">
        <f>IF('RT700 PinMux v0.94'!Q39='RT700 PinMux v0.95'!Q39,"",'RT700 PinMux v0.94'!Q39&amp;" vs "&amp;'RT700 PinMux v0.95'!Q39)</f>
        <v/>
      </c>
      <c r="R39" s="134" t="str">
        <f>IF('RT700 PinMux v0.94'!R39='RT700 PinMux v0.95'!R39,"",'RT700 PinMux v0.94'!R39&amp;" vs "&amp;'RT700 PinMux v0.95'!R39)</f>
        <v/>
      </c>
      <c r="S39" s="134" t="str">
        <f>IF('RT700 PinMux v0.94'!S39='RT700 PinMux v0.95'!S39,"",'RT700 PinMux v0.94'!S39&amp;" vs "&amp;'RT700 PinMux v0.95'!S39)</f>
        <v/>
      </c>
      <c r="T39" s="134"/>
      <c r="U39" s="134"/>
      <c r="V39" s="134"/>
      <c r="W39" s="134"/>
      <c r="X39" s="134"/>
      <c r="Y39" s="134"/>
      <c r="Z39" s="134"/>
      <c r="AA39" s="205" t="str">
        <f>IF('RT700 PinMux v0.94'!AA39='RT700 PinMux v0.95'!AA39,"",'RT700 PinMux v0.94'!AA39&amp;" vs "&amp;'RT700 PinMux v0.95'!AA39)</f>
        <v/>
      </c>
      <c r="AB39" s="191" t="str">
        <f>IF('RT700 PinMux v0.94'!AB39='RT700 PinMux v0.95'!AB39,"",'RT700 PinMux v0.94'!AB39&amp;" vs "&amp;'RT700 PinMux v0.95'!AB39)</f>
        <v/>
      </c>
      <c r="AC39" s="357" t="str">
        <f>IF('RT700 PinMux v0.94'!AC39='RT700 PinMux v0.95'!AC39,"",'RT700 PinMux v0.94'!AC39&amp;" vs "&amp;'RT700 PinMux v0.95'!AC39)</f>
        <v/>
      </c>
      <c r="AD39" s="11" t="str">
        <f>IF('RT700 PinMux v0.94'!AD39='RT700 PinMux v0.95'!AD39,"",'RT700 PinMux v0.94'!AD39&amp;" vs "&amp;'RT700 PinMux v0.95'!AD39)</f>
        <v/>
      </c>
      <c r="AE39" s="21" t="str">
        <f>IF('RT700 PinMux v0.94'!AE39='RT700 PinMux v0.95'!AE39,"",'RT700 PinMux v0.94'!AE39&amp;" vs "&amp;'RT700 PinMux v0.95'!AE39)</f>
        <v/>
      </c>
      <c r="AF39" s="10" t="str">
        <f>IF('RT700 PinMux v0.94'!AF39='RT700 PinMux v0.95'!AF39,"",'RT700 PinMux v0.94'!AF39&amp;" vs "&amp;'RT700 PinMux v0.95'!AF39)</f>
        <v/>
      </c>
    </row>
    <row r="40" spans="2:32" s="7" customFormat="1" ht="11.5" x14ac:dyDescent="0.25">
      <c r="B40" s="222" t="str">
        <f>'RT700 PinMux v0.95'!B40</f>
        <v>Compute VDD2</v>
      </c>
      <c r="C40" s="217" t="str">
        <f>'RT700 PinMux v0.95'!C40</f>
        <v>VDDIO</v>
      </c>
      <c r="D40" s="113" t="str">
        <f>IF('RT700 PinMux v0.94'!D40='RT700 PinMux v0.95'!D40,"",'RT700 PinMux v0.94'!D40&amp;" vs "&amp;'RT700 PinMux v0.95'!D40)</f>
        <v/>
      </c>
      <c r="E40" s="186" t="str">
        <f>IF('RT700 PinMux v0.94'!E40='RT700 PinMux v0.95'!E40,"",'RT700 PinMux v0.94'!E40&amp;" vs "&amp;'RT700 PinMux v0.95'!E40)</f>
        <v/>
      </c>
      <c r="F40" s="186" t="str">
        <f>IF('RT700 PinMux v0.94'!F40='RT700 PinMux v0.95'!F40,"",'RT700 PinMux v0.94'!F40&amp;" vs "&amp;'RT700 PinMux v0.95'!F40)</f>
        <v/>
      </c>
      <c r="G40" s="202" t="str">
        <f>IF('RT700 PinMux v0.94'!G40='RT700 PinMux v0.95'!G40,"",'RT700 PinMux v0.94'!G40&amp;" vs "&amp;'RT700 PinMux v0.95'!G40)</f>
        <v/>
      </c>
      <c r="H40" s="202" t="str">
        <f>IF('RT700 PinMux v0.94'!H40='RT700 PinMux v0.95'!H40,"",'RT700 PinMux v0.94'!H40&amp;" vs "&amp;'RT700 PinMux v0.95'!H40)</f>
        <v/>
      </c>
      <c r="I40" s="202" t="str">
        <f>IF('RT700 PinMux v0.94'!I40='RT700 PinMux v0.95'!I40,"",'RT700 PinMux v0.94'!I40&amp;" vs "&amp;'RT700 PinMux v0.95'!I40)</f>
        <v/>
      </c>
      <c r="J40" s="202" t="str">
        <f>IF('RT700 PinMux v0.94'!J40='RT700 PinMux v0.95'!J40,"",'RT700 PinMux v0.94'!J40&amp;" vs "&amp;'RT700 PinMux v0.95'!J40)</f>
        <v/>
      </c>
      <c r="K40" s="203" t="str">
        <f>IF('RT700 PinMux v0.94'!K40='RT700 PinMux v0.95'!K40,"",'RT700 PinMux v0.94'!K40&amp;" vs "&amp;'RT700 PinMux v0.95'!K40)</f>
        <v/>
      </c>
      <c r="L40" s="324" t="str">
        <f>IF('RT700 PinMux v0.94'!L40='RT700 PinMux v0.95'!L40,"",'RT700 PinMux v0.94'!L40&amp;" vs "&amp;'RT700 PinMux v0.95'!L40)</f>
        <v/>
      </c>
      <c r="M40" s="95" t="str">
        <f>IF('RT700 PinMux v0.94'!M40='RT700 PinMux v0.95'!M40,"",'RT700 PinMux v0.94'!M40&amp;" vs "&amp;'RT700 PinMux v0.95'!M40)</f>
        <v/>
      </c>
      <c r="N40" s="29" t="str">
        <f>IF('RT700 PinMux v0.94'!N40='RT700 PinMux v0.95'!N40,"",'RT700 PinMux v0.94'!N40&amp;" vs "&amp;'RT700 PinMux v0.95'!N40)</f>
        <v/>
      </c>
      <c r="O40" s="106" t="str">
        <f>IF('RT700 PinMux v0.94'!O40='RT700 PinMux v0.95'!O40,"",'RT700 PinMux v0.94'!O40&amp;" vs "&amp;'RT700 PinMux v0.95'!O40)</f>
        <v/>
      </c>
      <c r="P40" s="102" t="str">
        <f>IF('RT700 PinMux v0.94'!P40='RT700 PinMux v0.95'!P40,"",'RT700 PinMux v0.94'!P40&amp;" vs "&amp;'RT700 PinMux v0.95'!P40)</f>
        <v/>
      </c>
      <c r="Q40" s="134" t="str">
        <f>IF('RT700 PinMux v0.94'!Q40='RT700 PinMux v0.95'!Q40,"",'RT700 PinMux v0.94'!Q40&amp;" vs "&amp;'RT700 PinMux v0.95'!Q40)</f>
        <v/>
      </c>
      <c r="R40" s="134" t="str">
        <f>IF('RT700 PinMux v0.94'!R40='RT700 PinMux v0.95'!R40,"",'RT700 PinMux v0.94'!R40&amp;" vs "&amp;'RT700 PinMux v0.95'!R40)</f>
        <v/>
      </c>
      <c r="S40" s="134" t="str">
        <f>IF('RT700 PinMux v0.94'!S40='RT700 PinMux v0.95'!S40,"",'RT700 PinMux v0.94'!S40&amp;" vs "&amp;'RT700 PinMux v0.95'!S40)</f>
        <v/>
      </c>
      <c r="T40" s="134"/>
      <c r="U40" s="134"/>
      <c r="V40" s="134"/>
      <c r="W40" s="134"/>
      <c r="X40" s="134"/>
      <c r="Y40" s="134"/>
      <c r="Z40" s="134"/>
      <c r="AA40" s="205" t="str">
        <f>IF('RT700 PinMux v0.94'!AA40='RT700 PinMux v0.95'!AA40,"",'RT700 PinMux v0.94'!AA40&amp;" vs "&amp;'RT700 PinMux v0.95'!AA40)</f>
        <v/>
      </c>
      <c r="AB40" s="191" t="str">
        <f>IF('RT700 PinMux v0.94'!AB40='RT700 PinMux v0.95'!AB40,"",'RT700 PinMux v0.94'!AB40&amp;" vs "&amp;'RT700 PinMux v0.95'!AB40)</f>
        <v/>
      </c>
      <c r="AC40" s="357" t="str">
        <f>IF('RT700 PinMux v0.94'!AC40='RT700 PinMux v0.95'!AC40,"",'RT700 PinMux v0.94'!AC40&amp;" vs "&amp;'RT700 PinMux v0.95'!AC40)</f>
        <v/>
      </c>
      <c r="AD40" s="359" t="str">
        <f>IF('RT700 PinMux v0.94'!AD40='RT700 PinMux v0.95'!AD40,"",'RT700 PinMux v0.94'!AD40&amp;" vs "&amp;'RT700 PinMux v0.95'!AD40)</f>
        <v/>
      </c>
      <c r="AE40" s="21" t="str">
        <f>IF('RT700 PinMux v0.94'!AE40='RT700 PinMux v0.95'!AE40,"",'RT700 PinMux v0.94'!AE40&amp;" vs "&amp;'RT700 PinMux v0.95'!AE40)</f>
        <v/>
      </c>
      <c r="AF40" s="10" t="str">
        <f>IF('RT700 PinMux v0.94'!AF40='RT700 PinMux v0.95'!AF40,"",'RT700 PinMux v0.94'!AF40&amp;" vs "&amp;'RT700 PinMux v0.95'!AF40)</f>
        <v/>
      </c>
    </row>
    <row r="41" spans="2:32" s="7" customFormat="1" ht="11.5" x14ac:dyDescent="0.25">
      <c r="B41" s="222" t="str">
        <f>'RT700 PinMux v0.95'!B41</f>
        <v>Compute VDD2</v>
      </c>
      <c r="C41" s="217" t="str">
        <f>'RT700 PinMux v0.95'!C41</f>
        <v>VDDIO</v>
      </c>
      <c r="D41" s="113" t="str">
        <f>IF('RT700 PinMux v0.94'!D41='RT700 PinMux v0.95'!D41,"",'RT700 PinMux v0.94'!D41&amp;" vs "&amp;'RT700 PinMux v0.95'!D41)</f>
        <v/>
      </c>
      <c r="E41" s="113" t="str">
        <f>IF('RT700 PinMux v0.94'!E41='RT700 PinMux v0.95'!E41,"",'RT700 PinMux v0.94'!E41&amp;" vs "&amp;'RT700 PinMux v0.95'!E41)</f>
        <v/>
      </c>
      <c r="F41" s="186" t="str">
        <f>IF('RT700 PinMux v0.94'!F41='RT700 PinMux v0.95'!F41,"",'RT700 PinMux v0.94'!F41&amp;" vs "&amp;'RT700 PinMux v0.95'!F41)</f>
        <v/>
      </c>
      <c r="G41" s="202" t="str">
        <f>IF('RT700 PinMux v0.94'!G41='RT700 PinMux v0.95'!G41,"",'RT700 PinMux v0.94'!G41&amp;" vs "&amp;'RT700 PinMux v0.95'!G41)</f>
        <v/>
      </c>
      <c r="H41" s="202" t="str">
        <f>IF('RT700 PinMux v0.94'!H41='RT700 PinMux v0.95'!H41,"",'RT700 PinMux v0.94'!H41&amp;" vs "&amp;'RT700 PinMux v0.95'!H41)</f>
        <v/>
      </c>
      <c r="I41" s="202" t="str">
        <f>IF('RT700 PinMux v0.94'!I41='RT700 PinMux v0.95'!I41,"",'RT700 PinMux v0.94'!I41&amp;" vs "&amp;'RT700 PinMux v0.95'!I41)</f>
        <v/>
      </c>
      <c r="J41" s="202" t="str">
        <f>IF('RT700 PinMux v0.94'!J41='RT700 PinMux v0.95'!J41,"",'RT700 PinMux v0.94'!J41&amp;" vs "&amp;'RT700 PinMux v0.95'!J41)</f>
        <v/>
      </c>
      <c r="K41" s="203" t="str">
        <f>IF('RT700 PinMux v0.94'!K41='RT700 PinMux v0.95'!K41,"",'RT700 PinMux v0.94'!K41&amp;" vs "&amp;'RT700 PinMux v0.95'!K41)</f>
        <v/>
      </c>
      <c r="L41" s="324" t="str">
        <f>IF('RT700 PinMux v0.94'!L41='RT700 PinMux v0.95'!L41,"",'RT700 PinMux v0.94'!L41&amp;" vs "&amp;'RT700 PinMux v0.95'!L41)</f>
        <v/>
      </c>
      <c r="M41" s="95" t="str">
        <f>IF('RT700 PinMux v0.94'!M41='RT700 PinMux v0.95'!M41,"",'RT700 PinMux v0.94'!M41&amp;" vs "&amp;'RT700 PinMux v0.95'!M41)</f>
        <v/>
      </c>
      <c r="N41" s="29" t="str">
        <f>IF('RT700 PinMux v0.94'!N41='RT700 PinMux v0.95'!N41,"",'RT700 PinMux v0.94'!N41&amp;" vs "&amp;'RT700 PinMux v0.95'!N41)</f>
        <v/>
      </c>
      <c r="O41" s="29" t="str">
        <f>IF('RT700 PinMux v0.94'!O41='RT700 PinMux v0.95'!O41,"",'RT700 PinMux v0.94'!O41&amp;" vs "&amp;'RT700 PinMux v0.95'!O41)</f>
        <v/>
      </c>
      <c r="P41" s="102" t="str">
        <f>IF('RT700 PinMux v0.94'!P41='RT700 PinMux v0.95'!P41,"",'RT700 PinMux v0.94'!P41&amp;" vs "&amp;'RT700 PinMux v0.95'!P41)</f>
        <v/>
      </c>
      <c r="Q41" s="102" t="str">
        <f>IF('RT700 PinMux v0.94'!Q41='RT700 PinMux v0.95'!Q41,"",'RT700 PinMux v0.94'!Q41&amp;" vs "&amp;'RT700 PinMux v0.95'!Q41)</f>
        <v/>
      </c>
      <c r="R41" s="134" t="str">
        <f>IF('RT700 PinMux v0.94'!R41='RT700 PinMux v0.95'!R41,"",'RT700 PinMux v0.94'!R41&amp;" vs "&amp;'RT700 PinMux v0.95'!R41)</f>
        <v/>
      </c>
      <c r="S41" s="134" t="str">
        <f>IF('RT700 PinMux v0.94'!S41='RT700 PinMux v0.95'!S41,"",'RT700 PinMux v0.94'!S41&amp;" vs "&amp;'RT700 PinMux v0.95'!S41)</f>
        <v/>
      </c>
      <c r="T41" s="134"/>
      <c r="U41" s="134"/>
      <c r="V41" s="134"/>
      <c r="W41" s="134"/>
      <c r="X41" s="134"/>
      <c r="Y41" s="134"/>
      <c r="Z41" s="134"/>
      <c r="AA41" s="205" t="str">
        <f>IF('RT700 PinMux v0.94'!AA41='RT700 PinMux v0.95'!AA41,"",'RT700 PinMux v0.94'!AA41&amp;" vs "&amp;'RT700 PinMux v0.95'!AA41)</f>
        <v/>
      </c>
      <c r="AB41" s="199" t="str">
        <f>IF('RT700 PinMux v0.94'!AB41='RT700 PinMux v0.95'!AB41,"",'RT700 PinMux v0.94'!AB41&amp;" vs "&amp;'RT700 PinMux v0.95'!AB41)</f>
        <v/>
      </c>
      <c r="AC41" s="357" t="str">
        <f>IF('RT700 PinMux v0.94'!AC41='RT700 PinMux v0.95'!AC41,"",'RT700 PinMux v0.94'!AC41&amp;" vs "&amp;'RT700 PinMux v0.95'!AC41)</f>
        <v/>
      </c>
      <c r="AD41" s="359" t="str">
        <f>IF('RT700 PinMux v0.94'!AD41='RT700 PinMux v0.95'!AD41,"",'RT700 PinMux v0.94'!AD41&amp;" vs "&amp;'RT700 PinMux v0.95'!AD41)</f>
        <v/>
      </c>
      <c r="AE41" s="21" t="str">
        <f>IF('RT700 PinMux v0.94'!AE41='RT700 PinMux v0.95'!AE41,"",'RT700 PinMux v0.94'!AE41&amp;" vs "&amp;'RT700 PinMux v0.95'!AE41)</f>
        <v/>
      </c>
      <c r="AF41" s="10" t="str">
        <f>IF('RT700 PinMux v0.94'!AF41='RT700 PinMux v0.95'!AF41,"",'RT700 PinMux v0.94'!AF41&amp;" vs "&amp;'RT700 PinMux v0.95'!AF41)</f>
        <v/>
      </c>
    </row>
    <row r="42" spans="2:32" s="7" customFormat="1" ht="11.5" x14ac:dyDescent="0.25">
      <c r="B42" s="222" t="str">
        <f>'RT700 PinMux v0.95'!B42</f>
        <v>Compute VDD2</v>
      </c>
      <c r="C42" s="217" t="str">
        <f>'RT700 PinMux v0.95'!C42</f>
        <v>VDDIO</v>
      </c>
      <c r="D42" s="113" t="str">
        <f>IF('RT700 PinMux v0.94'!D42='RT700 PinMux v0.95'!D42,"",'RT700 PinMux v0.94'!D42&amp;" vs "&amp;'RT700 PinMux v0.95'!D42)</f>
        <v/>
      </c>
      <c r="E42" s="113" t="str">
        <f>IF('RT700 PinMux v0.94'!E42='RT700 PinMux v0.95'!E42,"",'RT700 PinMux v0.94'!E42&amp;" vs "&amp;'RT700 PinMux v0.95'!E42)</f>
        <v/>
      </c>
      <c r="F42" s="113" t="str">
        <f>IF('RT700 PinMux v0.94'!F42='RT700 PinMux v0.95'!F42,"",'RT700 PinMux v0.94'!F42&amp;" vs "&amp;'RT700 PinMux v0.95'!F42)</f>
        <v/>
      </c>
      <c r="G42" s="202" t="str">
        <f>IF('RT700 PinMux v0.94'!G42='RT700 PinMux v0.95'!G42,"",'RT700 PinMux v0.94'!G42&amp;" vs "&amp;'RT700 PinMux v0.95'!G42)</f>
        <v/>
      </c>
      <c r="H42" s="202" t="str">
        <f>IF('RT700 PinMux v0.94'!H42='RT700 PinMux v0.95'!H42,"",'RT700 PinMux v0.94'!H42&amp;" vs "&amp;'RT700 PinMux v0.95'!H42)</f>
        <v/>
      </c>
      <c r="I42" s="202" t="str">
        <f>IF('RT700 PinMux v0.94'!I42='RT700 PinMux v0.95'!I42,"",'RT700 PinMux v0.94'!I42&amp;" vs "&amp;'RT700 PinMux v0.95'!I42)</f>
        <v/>
      </c>
      <c r="J42" s="202" t="str">
        <f>IF('RT700 PinMux v0.94'!J42='RT700 PinMux v0.95'!J42,"",'RT700 PinMux v0.94'!J42&amp;" vs "&amp;'RT700 PinMux v0.95'!J42)</f>
        <v xml:space="preserve"> vs x</v>
      </c>
      <c r="K42" s="203" t="str">
        <f>IF('RT700 PinMux v0.94'!K42='RT700 PinMux v0.95'!K42,"",'RT700 PinMux v0.94'!K42&amp;" vs "&amp;'RT700 PinMux v0.95'!K42)</f>
        <v/>
      </c>
      <c r="L42" s="324" t="str">
        <f>IF('RT700 PinMux v0.94'!L42='RT700 PinMux v0.95'!L42,"",'RT700 PinMux v0.94'!L42&amp;" vs "&amp;'RT700 PinMux v0.95'!L42)</f>
        <v/>
      </c>
      <c r="M42" s="95" t="str">
        <f>IF('RT700 PinMux v0.94'!M42='RT700 PinMux v0.95'!M42,"",'RT700 PinMux v0.94'!M42&amp;" vs "&amp;'RT700 PinMux v0.95'!M42)</f>
        <v/>
      </c>
      <c r="N42" s="105" t="str">
        <f>IF('RT700 PinMux v0.94'!N42='RT700 PinMux v0.95'!N42,"",'RT700 PinMux v0.94'!N42&amp;" vs "&amp;'RT700 PinMux v0.95'!N42)</f>
        <v/>
      </c>
      <c r="O42" s="106" t="str">
        <f>IF('RT700 PinMux v0.94'!O42='RT700 PinMux v0.95'!O42,"",'RT700 PinMux v0.94'!O42&amp;" vs "&amp;'RT700 PinMux v0.95'!O42)</f>
        <v/>
      </c>
      <c r="P42" s="102" t="str">
        <f>IF('RT700 PinMux v0.94'!P42='RT700 PinMux v0.95'!P42,"",'RT700 PinMux v0.94'!P42&amp;" vs "&amp;'RT700 PinMux v0.95'!P42)</f>
        <v/>
      </c>
      <c r="Q42" s="95" t="str">
        <f>IF('RT700 PinMux v0.94'!Q42='RT700 PinMux v0.95'!Q42,"",'RT700 PinMux v0.94'!Q42&amp;" vs "&amp;'RT700 PinMux v0.95'!Q42)</f>
        <v/>
      </c>
      <c r="R42" s="16" t="str">
        <f>IF('RT700 PinMux v0.94'!R42='RT700 PinMux v0.95'!R42,"",'RT700 PinMux v0.94'!R42&amp;" vs "&amp;'RT700 PinMux v0.95'!R42)</f>
        <v/>
      </c>
      <c r="S42" s="134" t="str">
        <f>IF('RT700 PinMux v0.94'!S42='RT700 PinMux v0.95'!S42,"",'RT700 PinMux v0.94'!S42&amp;" vs "&amp;'RT700 PinMux v0.95'!S42)</f>
        <v/>
      </c>
      <c r="T42" s="134"/>
      <c r="U42" s="134"/>
      <c r="V42" s="134"/>
      <c r="W42" s="134"/>
      <c r="X42" s="134"/>
      <c r="Y42" s="134"/>
      <c r="Z42" s="134"/>
      <c r="AA42" s="205" t="str">
        <f>IF('RT700 PinMux v0.94'!AA42='RT700 PinMux v0.95'!AA42,"",'RT700 PinMux v0.94'!AA42&amp;" vs "&amp;'RT700 PinMux v0.95'!AA42)</f>
        <v/>
      </c>
      <c r="AB42" s="199" t="str">
        <f>IF('RT700 PinMux v0.94'!AB42='RT700 PinMux v0.95'!AB42,"",'RT700 PinMux v0.94'!AB42&amp;" vs "&amp;'RT700 PinMux v0.95'!AB42)</f>
        <v/>
      </c>
      <c r="AC42" s="357" t="str">
        <f>IF('RT700 PinMux v0.94'!AC42='RT700 PinMux v0.95'!AC42,"",'RT700 PinMux v0.94'!AC42&amp;" vs "&amp;'RT700 PinMux v0.95'!AC42)</f>
        <v/>
      </c>
      <c r="AD42" s="11" t="str">
        <f>IF('RT700 PinMux v0.94'!AD42='RT700 PinMux v0.95'!AD42,"",'RT700 PinMux v0.94'!AD42&amp;" vs "&amp;'RT700 PinMux v0.95'!AD42)</f>
        <v/>
      </c>
      <c r="AE42" s="21" t="str">
        <f>IF('RT700 PinMux v0.94'!AE42='RT700 PinMux v0.95'!AE42,"",'RT700 PinMux v0.94'!AE42&amp;" vs "&amp;'RT700 PinMux v0.95'!AE42)</f>
        <v/>
      </c>
      <c r="AF42" s="10" t="str">
        <f>IF('RT700 PinMux v0.94'!AF42='RT700 PinMux v0.95'!AF42,"",'RT700 PinMux v0.94'!AF42&amp;" vs "&amp;'RT700 PinMux v0.95'!AF42)</f>
        <v/>
      </c>
    </row>
    <row r="43" spans="2:32" s="7" customFormat="1" ht="11.5" x14ac:dyDescent="0.25">
      <c r="B43" s="222" t="str">
        <f>'RT700 PinMux v0.95'!B43</f>
        <v>Compute VDD2</v>
      </c>
      <c r="C43" s="217" t="str">
        <f>'RT700 PinMux v0.95'!C43</f>
        <v>VDDIO</v>
      </c>
      <c r="D43" s="113" t="str">
        <f>IF('RT700 PinMux v0.94'!D43='RT700 PinMux v0.95'!D43,"",'RT700 PinMux v0.94'!D43&amp;" vs "&amp;'RT700 PinMux v0.95'!D43)</f>
        <v/>
      </c>
      <c r="E43" s="113" t="str">
        <f>IF('RT700 PinMux v0.94'!E43='RT700 PinMux v0.95'!E43,"",'RT700 PinMux v0.94'!E43&amp;" vs "&amp;'RT700 PinMux v0.95'!E43)</f>
        <v/>
      </c>
      <c r="F43" s="113" t="str">
        <f>IF('RT700 PinMux v0.94'!F43='RT700 PinMux v0.95'!F43,"",'RT700 PinMux v0.94'!F43&amp;" vs "&amp;'RT700 PinMux v0.95'!F43)</f>
        <v/>
      </c>
      <c r="G43" s="202" t="str">
        <f>IF('RT700 PinMux v0.94'!G43='RT700 PinMux v0.95'!G43,"",'RT700 PinMux v0.94'!G43&amp;" vs "&amp;'RT700 PinMux v0.95'!G43)</f>
        <v/>
      </c>
      <c r="H43" s="202" t="str">
        <f>IF('RT700 PinMux v0.94'!H43='RT700 PinMux v0.95'!H43,"",'RT700 PinMux v0.94'!H43&amp;" vs "&amp;'RT700 PinMux v0.95'!H43)</f>
        <v/>
      </c>
      <c r="I43" s="202" t="str">
        <f>IF('RT700 PinMux v0.94'!I43='RT700 PinMux v0.95'!I43,"",'RT700 PinMux v0.94'!I43&amp;" vs "&amp;'RT700 PinMux v0.95'!I43)</f>
        <v/>
      </c>
      <c r="J43" s="202" t="str">
        <f>IF('RT700 PinMux v0.94'!J43='RT700 PinMux v0.95'!J43,"",'RT700 PinMux v0.94'!J43&amp;" vs "&amp;'RT700 PinMux v0.95'!J43)</f>
        <v xml:space="preserve"> vs x</v>
      </c>
      <c r="K43" s="203" t="str">
        <f>IF('RT700 PinMux v0.94'!K43='RT700 PinMux v0.95'!K43,"",'RT700 PinMux v0.94'!K43&amp;" vs "&amp;'RT700 PinMux v0.95'!K43)</f>
        <v/>
      </c>
      <c r="L43" s="324" t="str">
        <f>IF('RT700 PinMux v0.94'!L43='RT700 PinMux v0.95'!L43,"",'RT700 PinMux v0.94'!L43&amp;" vs "&amp;'RT700 PinMux v0.95'!L43)</f>
        <v/>
      </c>
      <c r="M43" s="95" t="str">
        <f>IF('RT700 PinMux v0.94'!M43='RT700 PinMux v0.95'!M43,"",'RT700 PinMux v0.94'!M43&amp;" vs "&amp;'RT700 PinMux v0.95'!M43)</f>
        <v/>
      </c>
      <c r="N43" s="106" t="str">
        <f>IF('RT700 PinMux v0.94'!N43='RT700 PinMux v0.95'!N43,"",'RT700 PinMux v0.94'!N43&amp;" vs "&amp;'RT700 PinMux v0.95'!N43)</f>
        <v/>
      </c>
      <c r="O43" s="106" t="str">
        <f>IF('RT700 PinMux v0.94'!O43='RT700 PinMux v0.95'!O43,"",'RT700 PinMux v0.94'!O43&amp;" vs "&amp;'RT700 PinMux v0.95'!O43)</f>
        <v/>
      </c>
      <c r="P43" s="102" t="str">
        <f>IF('RT700 PinMux v0.94'!P43='RT700 PinMux v0.95'!P43,"",'RT700 PinMux v0.94'!P43&amp;" vs "&amp;'RT700 PinMux v0.95'!P43)</f>
        <v/>
      </c>
      <c r="Q43" s="95" t="str">
        <f>IF('RT700 PinMux v0.94'!Q43='RT700 PinMux v0.95'!Q43,"",'RT700 PinMux v0.94'!Q43&amp;" vs "&amp;'RT700 PinMux v0.95'!Q43)</f>
        <v/>
      </c>
      <c r="R43" s="16" t="str">
        <f>IF('RT700 PinMux v0.94'!R43='RT700 PinMux v0.95'!R43,"",'RT700 PinMux v0.94'!R43&amp;" vs "&amp;'RT700 PinMux v0.95'!R43)</f>
        <v/>
      </c>
      <c r="S43" s="134" t="str">
        <f>IF('RT700 PinMux v0.94'!S43='RT700 PinMux v0.95'!S43,"",'RT700 PinMux v0.94'!S43&amp;" vs "&amp;'RT700 PinMux v0.95'!S43)</f>
        <v/>
      </c>
      <c r="T43" s="134"/>
      <c r="U43" s="134"/>
      <c r="V43" s="134"/>
      <c r="W43" s="134"/>
      <c r="X43" s="134"/>
      <c r="Y43" s="134"/>
      <c r="Z43" s="134"/>
      <c r="AA43" s="205" t="str">
        <f>IF('RT700 PinMux v0.94'!AA43='RT700 PinMux v0.95'!AA43,"",'RT700 PinMux v0.94'!AA43&amp;" vs "&amp;'RT700 PinMux v0.95'!AA43)</f>
        <v/>
      </c>
      <c r="AB43" s="199" t="str">
        <f>IF('RT700 PinMux v0.94'!AB43='RT700 PinMux v0.95'!AB43,"",'RT700 PinMux v0.94'!AB43&amp;" vs "&amp;'RT700 PinMux v0.95'!AB43)</f>
        <v/>
      </c>
      <c r="AC43" s="357" t="str">
        <f>IF('RT700 PinMux v0.94'!AC43='RT700 PinMux v0.95'!AC43,"",'RT700 PinMux v0.94'!AC43&amp;" vs "&amp;'RT700 PinMux v0.95'!AC43)</f>
        <v/>
      </c>
      <c r="AD43" s="11" t="str">
        <f>IF('RT700 PinMux v0.94'!AD43='RT700 PinMux v0.95'!AD43,"",'RT700 PinMux v0.94'!AD43&amp;" vs "&amp;'RT700 PinMux v0.95'!AD43)</f>
        <v/>
      </c>
      <c r="AE43" s="21" t="str">
        <f>IF('RT700 PinMux v0.94'!AE43='RT700 PinMux v0.95'!AE43,"",'RT700 PinMux v0.94'!AE43&amp;" vs "&amp;'RT700 PinMux v0.95'!AE43)</f>
        <v/>
      </c>
      <c r="AF43" s="10" t="str">
        <f>IF('RT700 PinMux v0.94'!AF43='RT700 PinMux v0.95'!AF43,"",'RT700 PinMux v0.94'!AF43&amp;" vs "&amp;'RT700 PinMux v0.95'!AF43)</f>
        <v/>
      </c>
    </row>
    <row r="44" spans="2:32" s="7" customFormat="1" ht="11.5" x14ac:dyDescent="0.25">
      <c r="B44" s="222" t="str">
        <f>'RT700 PinMux v0.95'!B44</f>
        <v>Compute VDD2</v>
      </c>
      <c r="C44" s="217" t="str">
        <f>'RT700 PinMux v0.95'!C44</f>
        <v>VDDIO</v>
      </c>
      <c r="D44" s="113" t="str">
        <f>IF('RT700 PinMux v0.94'!D44='RT700 PinMux v0.95'!D44,"",'RT700 PinMux v0.94'!D44&amp;" vs "&amp;'RT700 PinMux v0.95'!D44)</f>
        <v/>
      </c>
      <c r="E44" s="113" t="str">
        <f>IF('RT700 PinMux v0.94'!E44='RT700 PinMux v0.95'!E44,"",'RT700 PinMux v0.94'!E44&amp;" vs "&amp;'RT700 PinMux v0.95'!E44)</f>
        <v/>
      </c>
      <c r="F44" s="113" t="str">
        <f>IF('RT700 PinMux v0.94'!F44='RT700 PinMux v0.95'!F44,"",'RT700 PinMux v0.94'!F44&amp;" vs "&amp;'RT700 PinMux v0.95'!F44)</f>
        <v/>
      </c>
      <c r="G44" s="202" t="str">
        <f>IF('RT700 PinMux v0.94'!G44='RT700 PinMux v0.95'!G44,"",'RT700 PinMux v0.94'!G44&amp;" vs "&amp;'RT700 PinMux v0.95'!G44)</f>
        <v/>
      </c>
      <c r="H44" s="202" t="str">
        <f>IF('RT700 PinMux v0.94'!H44='RT700 PinMux v0.95'!H44,"",'RT700 PinMux v0.94'!H44&amp;" vs "&amp;'RT700 PinMux v0.95'!H44)</f>
        <v/>
      </c>
      <c r="I44" s="202" t="str">
        <f>IF('RT700 PinMux v0.94'!I44='RT700 PinMux v0.95'!I44,"",'RT700 PinMux v0.94'!I44&amp;" vs "&amp;'RT700 PinMux v0.95'!I44)</f>
        <v/>
      </c>
      <c r="J44" s="202" t="str">
        <f>IF('RT700 PinMux v0.94'!J44='RT700 PinMux v0.95'!J44,"",'RT700 PinMux v0.94'!J44&amp;" vs "&amp;'RT700 PinMux v0.95'!J44)</f>
        <v xml:space="preserve"> vs x</v>
      </c>
      <c r="K44" s="203" t="str">
        <f>IF('RT700 PinMux v0.94'!K44='RT700 PinMux v0.95'!K44,"",'RT700 PinMux v0.94'!K44&amp;" vs "&amp;'RT700 PinMux v0.95'!K44)</f>
        <v/>
      </c>
      <c r="L44" s="324" t="str">
        <f>IF('RT700 PinMux v0.94'!L44='RT700 PinMux v0.95'!L44,"",'RT700 PinMux v0.94'!L44&amp;" vs "&amp;'RT700 PinMux v0.95'!L44)</f>
        <v/>
      </c>
      <c r="M44" s="95" t="str">
        <f>IF('RT700 PinMux v0.94'!M44='RT700 PinMux v0.95'!M44,"",'RT700 PinMux v0.94'!M44&amp;" vs "&amp;'RT700 PinMux v0.95'!M44)</f>
        <v/>
      </c>
      <c r="N44" s="106" t="str">
        <f>IF('RT700 PinMux v0.94'!N44='RT700 PinMux v0.95'!N44,"",'RT700 PinMux v0.94'!N44&amp;" vs "&amp;'RT700 PinMux v0.95'!N44)</f>
        <v/>
      </c>
      <c r="O44" s="106" t="str">
        <f>IF('RT700 PinMux v0.94'!O44='RT700 PinMux v0.95'!O44,"",'RT700 PinMux v0.94'!O44&amp;" vs "&amp;'RT700 PinMux v0.95'!O44)</f>
        <v/>
      </c>
      <c r="P44" s="102" t="str">
        <f>IF('RT700 PinMux v0.94'!P44='RT700 PinMux v0.95'!P44,"",'RT700 PinMux v0.94'!P44&amp;" vs "&amp;'RT700 PinMux v0.95'!P44)</f>
        <v/>
      </c>
      <c r="Q44" s="95" t="str">
        <f>IF('RT700 PinMux v0.94'!Q44='RT700 PinMux v0.95'!Q44,"",'RT700 PinMux v0.94'!Q44&amp;" vs "&amp;'RT700 PinMux v0.95'!Q44)</f>
        <v/>
      </c>
      <c r="R44" s="134" t="str">
        <f>IF('RT700 PinMux v0.94'!R44='RT700 PinMux v0.95'!R44,"",'RT700 PinMux v0.94'!R44&amp;" vs "&amp;'RT700 PinMux v0.95'!R44)</f>
        <v/>
      </c>
      <c r="S44" s="134" t="str">
        <f>IF('RT700 PinMux v0.94'!S44='RT700 PinMux v0.95'!S44,"",'RT700 PinMux v0.94'!S44&amp;" vs "&amp;'RT700 PinMux v0.95'!S44)</f>
        <v/>
      </c>
      <c r="T44" s="134"/>
      <c r="U44" s="134"/>
      <c r="V44" s="134"/>
      <c r="W44" s="134"/>
      <c r="X44" s="134"/>
      <c r="Y44" s="134"/>
      <c r="Z44" s="134"/>
      <c r="AA44" s="205" t="str">
        <f>IF('RT700 PinMux v0.94'!AA44='RT700 PinMux v0.95'!AA44,"",'RT700 PinMux v0.94'!AA44&amp;" vs "&amp;'RT700 PinMux v0.95'!AA44)</f>
        <v/>
      </c>
      <c r="AB44" s="199" t="str">
        <f>IF('RT700 PinMux v0.94'!AB44='RT700 PinMux v0.95'!AB44,"",'RT700 PinMux v0.94'!AB44&amp;" vs "&amp;'RT700 PinMux v0.95'!AB44)</f>
        <v/>
      </c>
      <c r="AC44" s="357" t="str">
        <f>IF('RT700 PinMux v0.94'!AC44='RT700 PinMux v0.95'!AC44,"",'RT700 PinMux v0.94'!AC44&amp;" vs "&amp;'RT700 PinMux v0.95'!AC44)</f>
        <v/>
      </c>
      <c r="AD44" s="11" t="str">
        <f>IF('RT700 PinMux v0.94'!AD44='RT700 PinMux v0.95'!AD44,"",'RT700 PinMux v0.94'!AD44&amp;" vs "&amp;'RT700 PinMux v0.95'!AD44)</f>
        <v/>
      </c>
      <c r="AE44" s="21" t="str">
        <f>IF('RT700 PinMux v0.94'!AE44='RT700 PinMux v0.95'!AE44,"",'RT700 PinMux v0.94'!AE44&amp;" vs "&amp;'RT700 PinMux v0.95'!AE44)</f>
        <v/>
      </c>
      <c r="AF44" s="10" t="str">
        <f>IF('RT700 PinMux v0.94'!AF44='RT700 PinMux v0.95'!AF44,"",'RT700 PinMux v0.94'!AF44&amp;" vs "&amp;'RT700 PinMux v0.95'!AF44)</f>
        <v/>
      </c>
    </row>
    <row r="45" spans="2:32" s="7" customFormat="1" ht="11.5" x14ac:dyDescent="0.25">
      <c r="B45" s="222" t="str">
        <f>'RT700 PinMux v0.95'!B45</f>
        <v>Compute VDD2</v>
      </c>
      <c r="C45" s="217" t="str">
        <f>'RT700 PinMux v0.95'!C45</f>
        <v>VDDIO</v>
      </c>
      <c r="D45" s="113" t="str">
        <f>IF('RT700 PinMux v0.94'!D45='RT700 PinMux v0.95'!D45,"",'RT700 PinMux v0.94'!D45&amp;" vs "&amp;'RT700 PinMux v0.95'!D45)</f>
        <v/>
      </c>
      <c r="E45" s="113" t="str">
        <f>IF('RT700 PinMux v0.94'!E45='RT700 PinMux v0.95'!E45,"",'RT700 PinMux v0.94'!E45&amp;" vs "&amp;'RT700 PinMux v0.95'!E45)</f>
        <v/>
      </c>
      <c r="F45" s="113" t="str">
        <f>IF('RT700 PinMux v0.94'!F45='RT700 PinMux v0.95'!F45,"",'RT700 PinMux v0.94'!F45&amp;" vs "&amp;'RT700 PinMux v0.95'!F45)</f>
        <v/>
      </c>
      <c r="G45" s="202" t="str">
        <f>IF('RT700 PinMux v0.94'!G45='RT700 PinMux v0.95'!G45,"",'RT700 PinMux v0.94'!G45&amp;" vs "&amp;'RT700 PinMux v0.95'!G45)</f>
        <v/>
      </c>
      <c r="H45" s="202" t="str">
        <f>IF('RT700 PinMux v0.94'!H45='RT700 PinMux v0.95'!H45,"",'RT700 PinMux v0.94'!H45&amp;" vs "&amp;'RT700 PinMux v0.95'!H45)</f>
        <v/>
      </c>
      <c r="I45" s="202" t="str">
        <f>IF('RT700 PinMux v0.94'!I45='RT700 PinMux v0.95'!I45,"",'RT700 PinMux v0.94'!I45&amp;" vs "&amp;'RT700 PinMux v0.95'!I45)</f>
        <v/>
      </c>
      <c r="J45" s="202" t="str">
        <f>IF('RT700 PinMux v0.94'!J45='RT700 PinMux v0.95'!J45,"",'RT700 PinMux v0.94'!J45&amp;" vs "&amp;'RT700 PinMux v0.95'!J45)</f>
        <v xml:space="preserve"> vs x</v>
      </c>
      <c r="K45" s="203" t="str">
        <f>IF('RT700 PinMux v0.94'!K45='RT700 PinMux v0.95'!K45,"",'RT700 PinMux v0.94'!K45&amp;" vs "&amp;'RT700 PinMux v0.95'!K45)</f>
        <v/>
      </c>
      <c r="L45" s="324" t="str">
        <f>IF('RT700 PinMux v0.94'!L45='RT700 PinMux v0.95'!L45,"",'RT700 PinMux v0.94'!L45&amp;" vs "&amp;'RT700 PinMux v0.95'!L45)</f>
        <v/>
      </c>
      <c r="M45" s="95" t="str">
        <f>IF('RT700 PinMux v0.94'!M45='RT700 PinMux v0.95'!M45,"",'RT700 PinMux v0.94'!M45&amp;" vs "&amp;'RT700 PinMux v0.95'!M45)</f>
        <v/>
      </c>
      <c r="N45" s="106" t="str">
        <f>IF('RT700 PinMux v0.94'!N45='RT700 PinMux v0.95'!N45,"",'RT700 PinMux v0.94'!N45&amp;" vs "&amp;'RT700 PinMux v0.95'!N45)</f>
        <v/>
      </c>
      <c r="O45" s="106" t="str">
        <f>IF('RT700 PinMux v0.94'!O45='RT700 PinMux v0.95'!O45,"",'RT700 PinMux v0.94'!O45&amp;" vs "&amp;'RT700 PinMux v0.95'!O45)</f>
        <v/>
      </c>
      <c r="P45" s="102" t="str">
        <f>IF('RT700 PinMux v0.94'!P45='RT700 PinMux v0.95'!P45,"",'RT700 PinMux v0.94'!P45&amp;" vs "&amp;'RT700 PinMux v0.95'!P45)</f>
        <v/>
      </c>
      <c r="Q45" s="95" t="str">
        <f>IF('RT700 PinMux v0.94'!Q45='RT700 PinMux v0.95'!Q45,"",'RT700 PinMux v0.94'!Q45&amp;" vs "&amp;'RT700 PinMux v0.95'!Q45)</f>
        <v/>
      </c>
      <c r="R45" s="134" t="str">
        <f>IF('RT700 PinMux v0.94'!R45='RT700 PinMux v0.95'!R45,"",'RT700 PinMux v0.94'!R45&amp;" vs "&amp;'RT700 PinMux v0.95'!R45)</f>
        <v/>
      </c>
      <c r="S45" s="134" t="str">
        <f>IF('RT700 PinMux v0.94'!S45='RT700 PinMux v0.95'!S45,"",'RT700 PinMux v0.94'!S45&amp;" vs "&amp;'RT700 PinMux v0.95'!S45)</f>
        <v/>
      </c>
      <c r="T45" s="134"/>
      <c r="U45" s="134"/>
      <c r="V45" s="134"/>
      <c r="W45" s="134"/>
      <c r="X45" s="134"/>
      <c r="Y45" s="134"/>
      <c r="Z45" s="134"/>
      <c r="AA45" s="205" t="str">
        <f>IF('RT700 PinMux v0.94'!AA45='RT700 PinMux v0.95'!AA45,"",'RT700 PinMux v0.94'!AA45&amp;" vs "&amp;'RT700 PinMux v0.95'!AA45)</f>
        <v/>
      </c>
      <c r="AB45" s="199" t="str">
        <f>IF('RT700 PinMux v0.94'!AB45='RT700 PinMux v0.95'!AB45,"",'RT700 PinMux v0.94'!AB45&amp;" vs "&amp;'RT700 PinMux v0.95'!AB45)</f>
        <v/>
      </c>
      <c r="AC45" s="357" t="str">
        <f>IF('RT700 PinMux v0.94'!AC45='RT700 PinMux v0.95'!AC45,"",'RT700 PinMux v0.94'!AC45&amp;" vs "&amp;'RT700 PinMux v0.95'!AC45)</f>
        <v/>
      </c>
      <c r="AD45" s="11" t="str">
        <f>IF('RT700 PinMux v0.94'!AD45='RT700 PinMux v0.95'!AD45,"",'RT700 PinMux v0.94'!AD45&amp;" vs "&amp;'RT700 PinMux v0.95'!AD45)</f>
        <v/>
      </c>
      <c r="AE45" s="21" t="str">
        <f>IF('RT700 PinMux v0.94'!AE45='RT700 PinMux v0.95'!AE45,"",'RT700 PinMux v0.94'!AE45&amp;" vs "&amp;'RT700 PinMux v0.95'!AE45)</f>
        <v/>
      </c>
      <c r="AF45" s="10" t="str">
        <f>IF('RT700 PinMux v0.94'!AF45='RT700 PinMux v0.95'!AF45,"",'RT700 PinMux v0.94'!AF45&amp;" vs "&amp;'RT700 PinMux v0.95'!AF45)</f>
        <v/>
      </c>
    </row>
    <row r="46" spans="2:32" s="7" customFormat="1" ht="11.5" x14ac:dyDescent="0.25">
      <c r="B46" s="222" t="str">
        <f>'RT700 PinMux v0.95'!B46</f>
        <v>Compute VDD2</v>
      </c>
      <c r="C46" s="217" t="str">
        <f>'RT700 PinMux v0.95'!C46</f>
        <v>VDDIO</v>
      </c>
      <c r="D46" s="113" t="str">
        <f>IF('RT700 PinMux v0.94'!D46='RT700 PinMux v0.95'!D46,"",'RT700 PinMux v0.94'!D46&amp;" vs "&amp;'RT700 PinMux v0.95'!D46)</f>
        <v/>
      </c>
      <c r="E46" s="113" t="str">
        <f>IF('RT700 PinMux v0.94'!E46='RT700 PinMux v0.95'!E46,"",'RT700 PinMux v0.94'!E46&amp;" vs "&amp;'RT700 PinMux v0.95'!E46)</f>
        <v/>
      </c>
      <c r="F46" s="113" t="str">
        <f>IF('RT700 PinMux v0.94'!F46='RT700 PinMux v0.95'!F46,"",'RT700 PinMux v0.94'!F46&amp;" vs "&amp;'RT700 PinMux v0.95'!F46)</f>
        <v/>
      </c>
      <c r="G46" s="202" t="str">
        <f>IF('RT700 PinMux v0.94'!G46='RT700 PinMux v0.95'!G46,"",'RT700 PinMux v0.94'!G46&amp;" vs "&amp;'RT700 PinMux v0.95'!G46)</f>
        <v/>
      </c>
      <c r="H46" s="369" t="str">
        <f>IF('RT700 PinMux v0.94'!H46='RT700 PinMux v0.95'!H46,"",'RT700 PinMux v0.94'!H46&amp;" vs "&amp;'RT700 PinMux v0.95'!H46)</f>
        <v xml:space="preserve"> vs x</v>
      </c>
      <c r="I46" s="202" t="str">
        <f>IF('RT700 PinMux v0.94'!I46='RT700 PinMux v0.95'!I46,"",'RT700 PinMux v0.94'!I46&amp;" vs "&amp;'RT700 PinMux v0.95'!I46)</f>
        <v/>
      </c>
      <c r="J46" s="202" t="str">
        <f>IF('RT700 PinMux v0.94'!J46='RT700 PinMux v0.95'!J46,"",'RT700 PinMux v0.94'!J46&amp;" vs "&amp;'RT700 PinMux v0.95'!J46)</f>
        <v xml:space="preserve"> vs x</v>
      </c>
      <c r="K46" s="203" t="str">
        <f>IF('RT700 PinMux v0.94'!K46='RT700 PinMux v0.95'!K46,"",'RT700 PinMux v0.94'!K46&amp;" vs "&amp;'RT700 PinMux v0.95'!K46)</f>
        <v/>
      </c>
      <c r="L46" s="324" t="str">
        <f>IF('RT700 PinMux v0.94'!L46='RT700 PinMux v0.95'!L46,"",'RT700 PinMux v0.94'!L46&amp;" vs "&amp;'RT700 PinMux v0.95'!L46)</f>
        <v/>
      </c>
      <c r="M46" s="95" t="str">
        <f>IF('RT700 PinMux v0.94'!M46='RT700 PinMux v0.95'!M46,"",'RT700 PinMux v0.94'!M46&amp;" vs "&amp;'RT700 PinMux v0.95'!M46)</f>
        <v/>
      </c>
      <c r="N46" s="106" t="str">
        <f>IF('RT700 PinMux v0.94'!N46='RT700 PinMux v0.95'!N46,"",'RT700 PinMux v0.94'!N46&amp;" vs "&amp;'RT700 PinMux v0.95'!N46)</f>
        <v/>
      </c>
      <c r="O46" s="105" t="str">
        <f>IF('RT700 PinMux v0.94'!O46='RT700 PinMux v0.95'!O46,"",'RT700 PinMux v0.94'!O46&amp;" vs "&amp;'RT700 PinMux v0.95'!O46)</f>
        <v/>
      </c>
      <c r="P46" s="102" t="str">
        <f>IF('RT700 PinMux v0.94'!P46='RT700 PinMux v0.95'!P46,"",'RT700 PinMux v0.94'!P46&amp;" vs "&amp;'RT700 PinMux v0.95'!P46)</f>
        <v/>
      </c>
      <c r="Q46" s="108" t="str">
        <f>IF('RT700 PinMux v0.94'!Q46='RT700 PinMux v0.95'!Q46,"",'RT700 PinMux v0.94'!Q46&amp;" vs "&amp;'RT700 PinMux v0.95'!Q46)</f>
        <v/>
      </c>
      <c r="R46" s="134" t="str">
        <f>IF('RT700 PinMux v0.94'!R46='RT700 PinMux v0.95'!R46,"",'RT700 PinMux v0.94'!R46&amp;" vs "&amp;'RT700 PinMux v0.95'!R46)</f>
        <v/>
      </c>
      <c r="S46" s="134" t="str">
        <f>IF('RT700 PinMux v0.94'!S46='RT700 PinMux v0.95'!S46,"",'RT700 PinMux v0.94'!S46&amp;" vs "&amp;'RT700 PinMux v0.95'!S46)</f>
        <v/>
      </c>
      <c r="T46" s="134"/>
      <c r="U46" s="134"/>
      <c r="V46" s="134"/>
      <c r="W46" s="134"/>
      <c r="X46" s="134"/>
      <c r="Y46" s="134"/>
      <c r="Z46" s="134"/>
      <c r="AA46" s="205" t="str">
        <f>IF('RT700 PinMux v0.94'!AA46='RT700 PinMux v0.95'!AA46,"",'RT700 PinMux v0.94'!AA46&amp;" vs "&amp;'RT700 PinMux v0.95'!AA46)</f>
        <v/>
      </c>
      <c r="AB46" s="199" t="str">
        <f>IF('RT700 PinMux v0.94'!AB46='RT700 PinMux v0.95'!AB46,"",'RT700 PinMux v0.94'!AB46&amp;" vs "&amp;'RT700 PinMux v0.95'!AB46)</f>
        <v/>
      </c>
      <c r="AC46" s="357" t="str">
        <f>IF('RT700 PinMux v0.94'!AC46='RT700 PinMux v0.95'!AC46,"",'RT700 PinMux v0.94'!AC46&amp;" vs "&amp;'RT700 PinMux v0.95'!AC46)</f>
        <v/>
      </c>
      <c r="AD46" s="11" t="str">
        <f>IF('RT700 PinMux v0.94'!AD46='RT700 PinMux v0.95'!AD46,"",'RT700 PinMux v0.94'!AD46&amp;" vs "&amp;'RT700 PinMux v0.95'!AD46)</f>
        <v/>
      </c>
      <c r="AE46" s="21" t="str">
        <f>IF('RT700 PinMux v0.94'!AE46='RT700 PinMux v0.95'!AE46,"",'RT700 PinMux v0.94'!AE46&amp;" vs "&amp;'RT700 PinMux v0.95'!AE46)</f>
        <v/>
      </c>
      <c r="AF46" s="10" t="str">
        <f>IF('RT700 PinMux v0.94'!AF46='RT700 PinMux v0.95'!AF46,"",'RT700 PinMux v0.94'!AF46&amp;" vs "&amp;'RT700 PinMux v0.95'!AF46)</f>
        <v>0 vs 1</v>
      </c>
    </row>
    <row r="47" spans="2:32" s="7" customFormat="1" ht="11.5" x14ac:dyDescent="0.25">
      <c r="B47" s="222" t="str">
        <f>'RT700 PinMux v0.95'!B47</f>
        <v>Compute VDD2</v>
      </c>
      <c r="C47" s="217" t="str">
        <f>'RT700 PinMux v0.95'!C47</f>
        <v>VDDIO</v>
      </c>
      <c r="D47" s="113" t="str">
        <f>IF('RT700 PinMux v0.94'!D47='RT700 PinMux v0.95'!D47,"",'RT700 PinMux v0.94'!D47&amp;" vs "&amp;'RT700 PinMux v0.95'!D47)</f>
        <v/>
      </c>
      <c r="E47" s="186" t="str">
        <f>IF('RT700 PinMux v0.94'!E47='RT700 PinMux v0.95'!E47,"",'RT700 PinMux v0.94'!E47&amp;" vs "&amp;'RT700 PinMux v0.95'!E47)</f>
        <v/>
      </c>
      <c r="F47" s="186" t="str">
        <f>IF('RT700 PinMux v0.94'!F47='RT700 PinMux v0.95'!F47,"",'RT700 PinMux v0.94'!F47&amp;" vs "&amp;'RT700 PinMux v0.95'!F47)</f>
        <v/>
      </c>
      <c r="G47" s="202" t="str">
        <f>IF('RT700 PinMux v0.94'!G47='RT700 PinMux v0.95'!G47,"",'RT700 PinMux v0.94'!G47&amp;" vs "&amp;'RT700 PinMux v0.95'!G47)</f>
        <v/>
      </c>
      <c r="H47" s="202" t="str">
        <f>IF('RT700 PinMux v0.94'!H47='RT700 PinMux v0.95'!H47,"",'RT700 PinMux v0.94'!H47&amp;" vs "&amp;'RT700 PinMux v0.95'!H47)</f>
        <v/>
      </c>
      <c r="I47" s="202" t="str">
        <f>IF('RT700 PinMux v0.94'!I47='RT700 PinMux v0.95'!I47,"",'RT700 PinMux v0.94'!I47&amp;" vs "&amp;'RT700 PinMux v0.95'!I47)</f>
        <v/>
      </c>
      <c r="J47" s="202" t="str">
        <f>IF('RT700 PinMux v0.94'!J47='RT700 PinMux v0.95'!J47,"",'RT700 PinMux v0.94'!J47&amp;" vs "&amp;'RT700 PinMux v0.95'!J47)</f>
        <v/>
      </c>
      <c r="K47" s="203" t="str">
        <f>IF('RT700 PinMux v0.94'!K47='RT700 PinMux v0.95'!K47,"",'RT700 PinMux v0.94'!K47&amp;" vs "&amp;'RT700 PinMux v0.95'!K47)</f>
        <v/>
      </c>
      <c r="L47" s="324" t="str">
        <f>IF('RT700 PinMux v0.94'!L47='RT700 PinMux v0.95'!L47,"",'RT700 PinMux v0.94'!L47&amp;" vs "&amp;'RT700 PinMux v0.95'!L47)</f>
        <v/>
      </c>
      <c r="M47" s="95" t="str">
        <f>IF('RT700 PinMux v0.94'!M47='RT700 PinMux v0.95'!M47,"",'RT700 PinMux v0.94'!M47&amp;" vs "&amp;'RT700 PinMux v0.95'!M47)</f>
        <v/>
      </c>
      <c r="N47" s="106" t="str">
        <f>IF('RT700 PinMux v0.94'!N47='RT700 PinMux v0.95'!N47,"",'RT700 PinMux v0.94'!N47&amp;" vs "&amp;'RT700 PinMux v0.95'!N47)</f>
        <v/>
      </c>
      <c r="O47" s="105" t="str">
        <f>IF('RT700 PinMux v0.94'!O47='RT700 PinMux v0.95'!O47,"",'RT700 PinMux v0.94'!O47&amp;" vs "&amp;'RT700 PinMux v0.95'!O47)</f>
        <v/>
      </c>
      <c r="P47" s="102" t="str">
        <f>IF('RT700 PinMux v0.94'!P47='RT700 PinMux v0.95'!P47,"",'RT700 PinMux v0.94'!P47&amp;" vs "&amp;'RT700 PinMux v0.95'!P47)</f>
        <v/>
      </c>
      <c r="Q47" s="108" t="str">
        <f>IF('RT700 PinMux v0.94'!Q47='RT700 PinMux v0.95'!Q47,"",'RT700 PinMux v0.94'!Q47&amp;" vs "&amp;'RT700 PinMux v0.95'!Q47)</f>
        <v/>
      </c>
      <c r="R47" s="134" t="str">
        <f>IF('RT700 PinMux v0.94'!R47='RT700 PinMux v0.95'!R47,"",'RT700 PinMux v0.94'!R47&amp;" vs "&amp;'RT700 PinMux v0.95'!R47)</f>
        <v/>
      </c>
      <c r="S47" s="134" t="str">
        <f>IF('RT700 PinMux v0.94'!S47='RT700 PinMux v0.95'!S47,"",'RT700 PinMux v0.94'!S47&amp;" vs "&amp;'RT700 PinMux v0.95'!S47)</f>
        <v/>
      </c>
      <c r="T47" s="134"/>
      <c r="U47" s="134"/>
      <c r="V47" s="134"/>
      <c r="W47" s="134"/>
      <c r="X47" s="134"/>
      <c r="Y47" s="134"/>
      <c r="Z47" s="134"/>
      <c r="AA47" s="356" t="str">
        <f>IF('RT700 PinMux v0.94'!AA47='RT700 PinMux v0.95'!AA47,"",'RT700 PinMux v0.94'!AA47&amp;" vs "&amp;'RT700 PinMux v0.95'!AA47)</f>
        <v/>
      </c>
      <c r="AB47" s="370" t="str">
        <f>IF('RT700 PinMux v0.94'!AB47='RT700 PinMux v0.95'!AB47,"",'RT700 PinMux v0.94'!AB47&amp;" vs "&amp;'RT700 PinMux v0.95'!AB47)</f>
        <v xml:space="preserve"> vs ISP boot select 1</v>
      </c>
      <c r="AC47" s="45" t="str">
        <f>IF('RT700 PinMux v0.94'!AC47='RT700 PinMux v0.95'!AC47,"",'RT700 PinMux v0.94'!AC47&amp;" vs "&amp;'RT700 PinMux v0.95'!AC47)</f>
        <v/>
      </c>
      <c r="AD47" s="11" t="str">
        <f>IF('RT700 PinMux v0.94'!AD47='RT700 PinMux v0.95'!AD47,"",'RT700 PinMux v0.94'!AD47&amp;" vs "&amp;'RT700 PinMux v0.95'!AD47)</f>
        <v/>
      </c>
      <c r="AE47" s="21" t="str">
        <f>IF('RT700 PinMux v0.94'!AE47='RT700 PinMux v0.95'!AE47,"",'RT700 PinMux v0.94'!AE47&amp;" vs "&amp;'RT700 PinMux v0.95'!AE47)</f>
        <v/>
      </c>
      <c r="AF47" s="10" t="str">
        <f>IF('RT700 PinMux v0.94'!AF47='RT700 PinMux v0.95'!AF47,"",'RT700 PinMux v0.94'!AF47&amp;" vs "&amp;'RT700 PinMux v0.95'!AF47)</f>
        <v/>
      </c>
    </row>
    <row r="48" spans="2:32" s="7" customFormat="1" ht="11.5" x14ac:dyDescent="0.25">
      <c r="B48" s="222" t="str">
        <f>'RT700 PinMux v0.95'!B48</f>
        <v>Compute VDD2</v>
      </c>
      <c r="C48" s="217" t="str">
        <f>'RT700 PinMux v0.95'!C48</f>
        <v>VDDIO</v>
      </c>
      <c r="D48" s="113" t="str">
        <f>IF('RT700 PinMux v0.94'!D48='RT700 PinMux v0.95'!D48,"",'RT700 PinMux v0.94'!D48&amp;" vs "&amp;'RT700 PinMux v0.95'!D48)</f>
        <v/>
      </c>
      <c r="E48" s="186" t="str">
        <f>IF('RT700 PinMux v0.94'!E48='RT700 PinMux v0.95'!E48,"",'RT700 PinMux v0.94'!E48&amp;" vs "&amp;'RT700 PinMux v0.95'!E48)</f>
        <v/>
      </c>
      <c r="F48" s="186" t="str">
        <f>IF('RT700 PinMux v0.94'!F48='RT700 PinMux v0.95'!F48,"",'RT700 PinMux v0.94'!F48&amp;" vs "&amp;'RT700 PinMux v0.95'!F48)</f>
        <v/>
      </c>
      <c r="G48" s="202" t="str">
        <f>IF('RT700 PinMux v0.94'!G48='RT700 PinMux v0.95'!G48,"",'RT700 PinMux v0.94'!G48&amp;" vs "&amp;'RT700 PinMux v0.95'!G48)</f>
        <v/>
      </c>
      <c r="H48" s="202" t="str">
        <f>IF('RT700 PinMux v0.94'!H48='RT700 PinMux v0.95'!H48,"",'RT700 PinMux v0.94'!H48&amp;" vs "&amp;'RT700 PinMux v0.95'!H48)</f>
        <v/>
      </c>
      <c r="I48" s="202" t="str">
        <f>IF('RT700 PinMux v0.94'!I48='RT700 PinMux v0.95'!I48,"",'RT700 PinMux v0.94'!I48&amp;" vs "&amp;'RT700 PinMux v0.95'!I48)</f>
        <v/>
      </c>
      <c r="J48" s="202" t="str">
        <f>IF('RT700 PinMux v0.94'!J48='RT700 PinMux v0.95'!J48,"",'RT700 PinMux v0.94'!J48&amp;" vs "&amp;'RT700 PinMux v0.95'!J48)</f>
        <v/>
      </c>
      <c r="K48" s="203" t="str">
        <f>IF('RT700 PinMux v0.94'!K48='RT700 PinMux v0.95'!K48,"",'RT700 PinMux v0.94'!K48&amp;" vs "&amp;'RT700 PinMux v0.95'!K48)</f>
        <v/>
      </c>
      <c r="L48" s="324" t="str">
        <f>IF('RT700 PinMux v0.94'!L48='RT700 PinMux v0.95'!L48,"",'RT700 PinMux v0.94'!L48&amp;" vs "&amp;'RT700 PinMux v0.95'!L48)</f>
        <v/>
      </c>
      <c r="M48" s="95" t="str">
        <f>IF('RT700 PinMux v0.94'!M48='RT700 PinMux v0.95'!M48,"",'RT700 PinMux v0.94'!M48&amp;" vs "&amp;'RT700 PinMux v0.95'!M48)</f>
        <v/>
      </c>
      <c r="N48" s="106" t="str">
        <f>IF('RT700 PinMux v0.94'!N48='RT700 PinMux v0.95'!N48,"",'RT700 PinMux v0.94'!N48&amp;" vs "&amp;'RT700 PinMux v0.95'!N48)</f>
        <v/>
      </c>
      <c r="O48" s="105" t="str">
        <f>IF('RT700 PinMux v0.94'!O48='RT700 PinMux v0.95'!O48,"",'RT700 PinMux v0.94'!O48&amp;" vs "&amp;'RT700 PinMux v0.95'!O48)</f>
        <v/>
      </c>
      <c r="P48" s="102" t="str">
        <f>IF('RT700 PinMux v0.94'!P48='RT700 PinMux v0.95'!P48,"",'RT700 PinMux v0.94'!P48&amp;" vs "&amp;'RT700 PinMux v0.95'!P48)</f>
        <v/>
      </c>
      <c r="Q48" s="108" t="str">
        <f>IF('RT700 PinMux v0.94'!Q48='RT700 PinMux v0.95'!Q48,"",'RT700 PinMux v0.94'!Q48&amp;" vs "&amp;'RT700 PinMux v0.95'!Q48)</f>
        <v/>
      </c>
      <c r="R48" s="134" t="str">
        <f>IF('RT700 PinMux v0.94'!R48='RT700 PinMux v0.95'!R48,"",'RT700 PinMux v0.94'!R48&amp;" vs "&amp;'RT700 PinMux v0.95'!R48)</f>
        <v/>
      </c>
      <c r="S48" s="134" t="str">
        <f>IF('RT700 PinMux v0.94'!S48='RT700 PinMux v0.95'!S48,"",'RT700 PinMux v0.94'!S48&amp;" vs "&amp;'RT700 PinMux v0.95'!S48)</f>
        <v/>
      </c>
      <c r="T48" s="134"/>
      <c r="U48" s="134"/>
      <c r="V48" s="134"/>
      <c r="W48" s="134"/>
      <c r="X48" s="134"/>
      <c r="Y48" s="134"/>
      <c r="Z48" s="134"/>
      <c r="AA48" s="356" t="str">
        <f>IF('RT700 PinMux v0.94'!AA48='RT700 PinMux v0.95'!AA48,"",'RT700 PinMux v0.94'!AA48&amp;" vs "&amp;'RT700 PinMux v0.95'!AA48)</f>
        <v/>
      </c>
      <c r="AB48" s="370" t="str">
        <f>IF('RT700 PinMux v0.94'!AB48='RT700 PinMux v0.95'!AB48,"",'RT700 PinMux v0.94'!AB48&amp;" vs "&amp;'RT700 PinMux v0.95'!AB48)</f>
        <v xml:space="preserve"> vs ISP boot select 0</v>
      </c>
      <c r="AC48" s="45" t="str">
        <f>IF('RT700 PinMux v0.94'!AC48='RT700 PinMux v0.95'!AC48,"",'RT700 PinMux v0.94'!AC48&amp;" vs "&amp;'RT700 PinMux v0.95'!AC48)</f>
        <v/>
      </c>
      <c r="AD48" s="11" t="str">
        <f>IF('RT700 PinMux v0.94'!AD48='RT700 PinMux v0.95'!AD48,"",'RT700 PinMux v0.94'!AD48&amp;" vs "&amp;'RT700 PinMux v0.95'!AD48)</f>
        <v/>
      </c>
      <c r="AE48" s="21" t="str">
        <f>IF('RT700 PinMux v0.94'!AE48='RT700 PinMux v0.95'!AE48,"",'RT700 PinMux v0.94'!AE48&amp;" vs "&amp;'RT700 PinMux v0.95'!AE48)</f>
        <v/>
      </c>
      <c r="AF48" s="10" t="str">
        <f>IF('RT700 PinMux v0.94'!AF48='RT700 PinMux v0.95'!AF48,"",'RT700 PinMux v0.94'!AF48&amp;" vs "&amp;'RT700 PinMux v0.95'!AF48)</f>
        <v/>
      </c>
    </row>
    <row r="49" spans="2:32" s="7" customFormat="1" ht="11.5" x14ac:dyDescent="0.25">
      <c r="B49" s="222" t="str">
        <f>'RT700 PinMux v0.95'!B49</f>
        <v>Compute VDD2</v>
      </c>
      <c r="C49" s="217" t="str">
        <f>'RT700 PinMux v0.95'!C49</f>
        <v>VDDIO</v>
      </c>
      <c r="D49" s="113" t="str">
        <f>IF('RT700 PinMux v0.94'!D49='RT700 PinMux v0.95'!D49,"",'RT700 PinMux v0.94'!D49&amp;" vs "&amp;'RT700 PinMux v0.95'!D49)</f>
        <v/>
      </c>
      <c r="E49" s="186" t="str">
        <f>IF('RT700 PinMux v0.94'!E49='RT700 PinMux v0.95'!E49,"",'RT700 PinMux v0.94'!E49&amp;" vs "&amp;'RT700 PinMux v0.95'!E49)</f>
        <v/>
      </c>
      <c r="F49" s="186" t="str">
        <f>IF('RT700 PinMux v0.94'!F49='RT700 PinMux v0.95'!F49,"",'RT700 PinMux v0.94'!F49&amp;" vs "&amp;'RT700 PinMux v0.95'!F49)</f>
        <v/>
      </c>
      <c r="G49" s="202" t="str">
        <f>IF('RT700 PinMux v0.94'!G49='RT700 PinMux v0.95'!G49,"",'RT700 PinMux v0.94'!G49&amp;" vs "&amp;'RT700 PinMux v0.95'!G49)</f>
        <v/>
      </c>
      <c r="H49" s="202" t="str">
        <f>IF('RT700 PinMux v0.94'!H49='RT700 PinMux v0.95'!H49,"",'RT700 PinMux v0.94'!H49&amp;" vs "&amp;'RT700 PinMux v0.95'!H49)</f>
        <v/>
      </c>
      <c r="I49" s="202" t="str">
        <f>IF('RT700 PinMux v0.94'!I49='RT700 PinMux v0.95'!I49,"",'RT700 PinMux v0.94'!I49&amp;" vs "&amp;'RT700 PinMux v0.95'!I49)</f>
        <v/>
      </c>
      <c r="J49" s="202" t="str">
        <f>IF('RT700 PinMux v0.94'!J49='RT700 PinMux v0.95'!J49,"",'RT700 PinMux v0.94'!J49&amp;" vs "&amp;'RT700 PinMux v0.95'!J49)</f>
        <v/>
      </c>
      <c r="K49" s="203" t="str">
        <f>IF('RT700 PinMux v0.94'!K49='RT700 PinMux v0.95'!K49,"",'RT700 PinMux v0.94'!K49&amp;" vs "&amp;'RT700 PinMux v0.95'!K49)</f>
        <v/>
      </c>
      <c r="L49" s="324" t="str">
        <f>IF('RT700 PinMux v0.94'!L49='RT700 PinMux v0.95'!L49,"",'RT700 PinMux v0.94'!L49&amp;" vs "&amp;'RT700 PinMux v0.95'!L49)</f>
        <v/>
      </c>
      <c r="M49" s="95" t="str">
        <f>IF('RT700 PinMux v0.94'!M49='RT700 PinMux v0.95'!M49,"",'RT700 PinMux v0.94'!M49&amp;" vs "&amp;'RT700 PinMux v0.95'!M49)</f>
        <v/>
      </c>
      <c r="N49" s="106" t="str">
        <f>IF('RT700 PinMux v0.94'!N49='RT700 PinMux v0.95'!N49,"",'RT700 PinMux v0.94'!N49&amp;" vs "&amp;'RT700 PinMux v0.95'!N49)</f>
        <v/>
      </c>
      <c r="O49" s="105" t="str">
        <f>IF('RT700 PinMux v0.94'!O49='RT700 PinMux v0.95'!O49,"",'RT700 PinMux v0.94'!O49&amp;" vs "&amp;'RT700 PinMux v0.95'!O49)</f>
        <v/>
      </c>
      <c r="P49" s="102" t="str">
        <f>IF('RT700 PinMux v0.94'!P49='RT700 PinMux v0.95'!P49,"",'RT700 PinMux v0.94'!P49&amp;" vs "&amp;'RT700 PinMux v0.95'!P49)</f>
        <v/>
      </c>
      <c r="Q49" s="16" t="str">
        <f>IF('RT700 PinMux v0.94'!Q49='RT700 PinMux v0.95'!Q49,"",'RT700 PinMux v0.94'!Q49&amp;" vs "&amp;'RT700 PinMux v0.95'!Q49)</f>
        <v/>
      </c>
      <c r="R49" s="16" t="str">
        <f>IF('RT700 PinMux v0.94'!R49='RT700 PinMux v0.95'!R49,"",'RT700 PinMux v0.94'!R49&amp;" vs "&amp;'RT700 PinMux v0.95'!R49)</f>
        <v/>
      </c>
      <c r="S49" s="134" t="str">
        <f>IF('RT700 PinMux v0.94'!S49='RT700 PinMux v0.95'!S49,"",'RT700 PinMux v0.94'!S49&amp;" vs "&amp;'RT700 PinMux v0.95'!S49)</f>
        <v/>
      </c>
      <c r="T49" s="134"/>
      <c r="U49" s="134"/>
      <c r="V49" s="134"/>
      <c r="W49" s="134"/>
      <c r="X49" s="134"/>
      <c r="Y49" s="134"/>
      <c r="Z49" s="134"/>
      <c r="AA49" s="356" t="str">
        <f>IF('RT700 PinMux v0.94'!AA49='RT700 PinMux v0.95'!AA49,"",'RT700 PinMux v0.94'!AA49&amp;" vs "&amp;'RT700 PinMux v0.95'!AA49)</f>
        <v/>
      </c>
      <c r="AB49" s="199" t="str">
        <f>IF('RT700 PinMux v0.94'!AB49='RT700 PinMux v0.95'!AB49,"",'RT700 PinMux v0.94'!AB49&amp;" vs "&amp;'RT700 PinMux v0.95'!AB49)</f>
        <v/>
      </c>
      <c r="AC49" s="45" t="str">
        <f>IF('RT700 PinMux v0.94'!AC49='RT700 PinMux v0.95'!AC49,"",'RT700 PinMux v0.94'!AC49&amp;" vs "&amp;'RT700 PinMux v0.95'!AC49)</f>
        <v/>
      </c>
      <c r="AD49" s="11" t="str">
        <f>IF('RT700 PinMux v0.94'!AD49='RT700 PinMux v0.95'!AD49,"",'RT700 PinMux v0.94'!AD49&amp;" vs "&amp;'RT700 PinMux v0.95'!AD49)</f>
        <v/>
      </c>
      <c r="AE49" s="21" t="str">
        <f>IF('RT700 PinMux v0.94'!AE49='RT700 PinMux v0.95'!AE49,"",'RT700 PinMux v0.94'!AE49&amp;" vs "&amp;'RT700 PinMux v0.95'!AE49)</f>
        <v/>
      </c>
      <c r="AF49" s="10" t="str">
        <f>IF('RT700 PinMux v0.94'!AF49='RT700 PinMux v0.95'!AF49,"",'RT700 PinMux v0.94'!AF49&amp;" vs "&amp;'RT700 PinMux v0.95'!AF49)</f>
        <v/>
      </c>
    </row>
    <row r="50" spans="2:32" s="7" customFormat="1" ht="11.5" x14ac:dyDescent="0.25">
      <c r="B50" s="222" t="str">
        <f>'RT700 PinMux v0.95'!B50</f>
        <v>Compute VDD2</v>
      </c>
      <c r="C50" s="217" t="str">
        <f>'RT700 PinMux v0.95'!C50</f>
        <v>VDDIO</v>
      </c>
      <c r="D50" s="113" t="str">
        <f>IF('RT700 PinMux v0.94'!D50='RT700 PinMux v0.95'!D50,"",'RT700 PinMux v0.94'!D50&amp;" vs "&amp;'RT700 PinMux v0.95'!D50)</f>
        <v/>
      </c>
      <c r="E50" s="186" t="str">
        <f>IF('RT700 PinMux v0.94'!E50='RT700 PinMux v0.95'!E50,"",'RT700 PinMux v0.94'!E50&amp;" vs "&amp;'RT700 PinMux v0.95'!E50)</f>
        <v/>
      </c>
      <c r="F50" s="186" t="str">
        <f>IF('RT700 PinMux v0.94'!F50='RT700 PinMux v0.95'!F50,"",'RT700 PinMux v0.94'!F50&amp;" vs "&amp;'RT700 PinMux v0.95'!F50)</f>
        <v/>
      </c>
      <c r="G50" s="202" t="str">
        <f>IF('RT700 PinMux v0.94'!G50='RT700 PinMux v0.95'!G50,"",'RT700 PinMux v0.94'!G50&amp;" vs "&amp;'RT700 PinMux v0.95'!G50)</f>
        <v/>
      </c>
      <c r="H50" s="202" t="str">
        <f>IF('RT700 PinMux v0.94'!H50='RT700 PinMux v0.95'!H50,"",'RT700 PinMux v0.94'!H50&amp;" vs "&amp;'RT700 PinMux v0.95'!H50)</f>
        <v/>
      </c>
      <c r="I50" s="202" t="str">
        <f>IF('RT700 PinMux v0.94'!I50='RT700 PinMux v0.95'!I50,"",'RT700 PinMux v0.94'!I50&amp;" vs "&amp;'RT700 PinMux v0.95'!I50)</f>
        <v/>
      </c>
      <c r="J50" s="202" t="str">
        <f>IF('RT700 PinMux v0.94'!J50='RT700 PinMux v0.95'!J50,"",'RT700 PinMux v0.94'!J50&amp;" vs "&amp;'RT700 PinMux v0.95'!J50)</f>
        <v/>
      </c>
      <c r="K50" s="203" t="str">
        <f>IF('RT700 PinMux v0.94'!K50='RT700 PinMux v0.95'!K50,"",'RT700 PinMux v0.94'!K50&amp;" vs "&amp;'RT700 PinMux v0.95'!K50)</f>
        <v/>
      </c>
      <c r="L50" s="324" t="str">
        <f>IF('RT700 PinMux v0.94'!L50='RT700 PinMux v0.95'!L50,"",'RT700 PinMux v0.94'!L50&amp;" vs "&amp;'RT700 PinMux v0.95'!L50)</f>
        <v/>
      </c>
      <c r="M50" s="95" t="str">
        <f>IF('RT700 PinMux v0.94'!M50='RT700 PinMux v0.95'!M50,"",'RT700 PinMux v0.94'!M50&amp;" vs "&amp;'RT700 PinMux v0.95'!M50)</f>
        <v/>
      </c>
      <c r="N50" s="102" t="str">
        <f>IF('RT700 PinMux v0.94'!N50='RT700 PinMux v0.95'!N50,"",'RT700 PinMux v0.94'!N50&amp;" vs "&amp;'RT700 PinMux v0.95'!N50)</f>
        <v/>
      </c>
      <c r="O50" s="13" t="str">
        <f>IF('RT700 PinMux v0.94'!O50='RT700 PinMux v0.95'!O50,"",'RT700 PinMux v0.94'!O50&amp;" vs "&amp;'RT700 PinMux v0.95'!O50)</f>
        <v/>
      </c>
      <c r="P50" s="102" t="str">
        <f>IF('RT700 PinMux v0.94'!P50='RT700 PinMux v0.95'!P50,"",'RT700 PinMux v0.94'!P50&amp;" vs "&amp;'RT700 PinMux v0.95'!P50)</f>
        <v/>
      </c>
      <c r="Q50" s="173" t="str">
        <f>IF('RT700 PinMux v0.94'!Q50='RT700 PinMux v0.95'!Q50,"",'RT700 PinMux v0.94'!Q50&amp;" vs "&amp;'RT700 PinMux v0.95'!Q50)</f>
        <v/>
      </c>
      <c r="R50" s="16" t="str">
        <f>IF('RT700 PinMux v0.94'!R50='RT700 PinMux v0.95'!R50,"",'RT700 PinMux v0.94'!R50&amp;" vs "&amp;'RT700 PinMux v0.95'!R50)</f>
        <v/>
      </c>
      <c r="S50" s="134" t="str">
        <f>IF('RT700 PinMux v0.94'!S50='RT700 PinMux v0.95'!S50,"",'RT700 PinMux v0.94'!S50&amp;" vs "&amp;'RT700 PinMux v0.95'!S50)</f>
        <v/>
      </c>
      <c r="T50" s="134"/>
      <c r="U50" s="134"/>
      <c r="V50" s="134"/>
      <c r="W50" s="134"/>
      <c r="X50" s="134"/>
      <c r="Y50" s="134"/>
      <c r="Z50" s="134"/>
      <c r="AA50" s="356" t="str">
        <f>IF('RT700 PinMux v0.94'!AA50='RT700 PinMux v0.95'!AA50,"",'RT700 PinMux v0.94'!AA50&amp;" vs "&amp;'RT700 PinMux v0.95'!AA50)</f>
        <v/>
      </c>
      <c r="AB50" s="199" t="str">
        <f>IF('RT700 PinMux v0.94'!AB50='RT700 PinMux v0.95'!AB50,"",'RT700 PinMux v0.94'!AB50&amp;" vs "&amp;'RT700 PinMux v0.95'!AB50)</f>
        <v/>
      </c>
      <c r="AC50" s="45" t="str">
        <f>IF('RT700 PinMux v0.94'!AC50='RT700 PinMux v0.95'!AC50,"",'RT700 PinMux v0.94'!AC50&amp;" vs "&amp;'RT700 PinMux v0.95'!AC50)</f>
        <v/>
      </c>
      <c r="AD50" s="11" t="str">
        <f>IF('RT700 PinMux v0.94'!AD50='RT700 PinMux v0.95'!AD50,"",'RT700 PinMux v0.94'!AD50&amp;" vs "&amp;'RT700 PinMux v0.95'!AD50)</f>
        <v/>
      </c>
      <c r="AE50" s="21" t="str">
        <f>IF('RT700 PinMux v0.94'!AE50='RT700 PinMux v0.95'!AE50,"",'RT700 PinMux v0.94'!AE50&amp;" vs "&amp;'RT700 PinMux v0.95'!AE50)</f>
        <v/>
      </c>
      <c r="AF50" s="10" t="str">
        <f>IF('RT700 PinMux v0.94'!AF50='RT700 PinMux v0.95'!AF50,"",'RT700 PinMux v0.94'!AF50&amp;" vs "&amp;'RT700 PinMux v0.95'!AF50)</f>
        <v/>
      </c>
    </row>
    <row r="51" spans="2:32" s="7" customFormat="1" ht="11.5" x14ac:dyDescent="0.25">
      <c r="B51" s="222" t="str">
        <f>'RT700 PinMux v0.95'!B51</f>
        <v>Compute VDD2</v>
      </c>
      <c r="C51" s="217" t="str">
        <f>'RT700 PinMux v0.95'!C51</f>
        <v>VDDIO</v>
      </c>
      <c r="D51" s="113" t="str">
        <f>IF('RT700 PinMux v0.94'!D51='RT700 PinMux v0.95'!D51,"",'RT700 PinMux v0.94'!D51&amp;" vs "&amp;'RT700 PinMux v0.95'!D51)</f>
        <v/>
      </c>
      <c r="E51" s="186" t="str">
        <f>IF('RT700 PinMux v0.94'!E51='RT700 PinMux v0.95'!E51,"",'RT700 PinMux v0.94'!E51&amp;" vs "&amp;'RT700 PinMux v0.95'!E51)</f>
        <v/>
      </c>
      <c r="F51" s="186" t="str">
        <f>IF('RT700 PinMux v0.94'!F51='RT700 PinMux v0.95'!F51,"",'RT700 PinMux v0.94'!F51&amp;" vs "&amp;'RT700 PinMux v0.95'!F51)</f>
        <v/>
      </c>
      <c r="G51" s="202" t="str">
        <f>IF('RT700 PinMux v0.94'!G51='RT700 PinMux v0.95'!G51,"",'RT700 PinMux v0.94'!G51&amp;" vs "&amp;'RT700 PinMux v0.95'!G51)</f>
        <v/>
      </c>
      <c r="H51" s="202" t="str">
        <f>IF('RT700 PinMux v0.94'!H51='RT700 PinMux v0.95'!H51,"",'RT700 PinMux v0.94'!H51&amp;" vs "&amp;'RT700 PinMux v0.95'!H51)</f>
        <v/>
      </c>
      <c r="I51" s="202" t="str">
        <f>IF('RT700 PinMux v0.94'!I51='RT700 PinMux v0.95'!I51,"",'RT700 PinMux v0.94'!I51&amp;" vs "&amp;'RT700 PinMux v0.95'!I51)</f>
        <v/>
      </c>
      <c r="J51" s="202" t="str">
        <f>IF('RT700 PinMux v0.94'!J51='RT700 PinMux v0.95'!J51,"",'RT700 PinMux v0.94'!J51&amp;" vs "&amp;'RT700 PinMux v0.95'!J51)</f>
        <v/>
      </c>
      <c r="K51" s="203" t="str">
        <f>IF('RT700 PinMux v0.94'!K51='RT700 PinMux v0.95'!K51,"",'RT700 PinMux v0.94'!K51&amp;" vs "&amp;'RT700 PinMux v0.95'!K51)</f>
        <v/>
      </c>
      <c r="L51" s="324" t="str">
        <f>IF('RT700 PinMux v0.94'!L51='RT700 PinMux v0.95'!L51,"",'RT700 PinMux v0.94'!L51&amp;" vs "&amp;'RT700 PinMux v0.95'!L51)</f>
        <v/>
      </c>
      <c r="M51" s="95" t="str">
        <f>IF('RT700 PinMux v0.94'!M51='RT700 PinMux v0.95'!M51,"",'RT700 PinMux v0.94'!M51&amp;" vs "&amp;'RT700 PinMux v0.95'!M51)</f>
        <v/>
      </c>
      <c r="N51" s="134" t="str">
        <f>IF('RT700 PinMux v0.94'!N51='RT700 PinMux v0.95'!N51,"",'RT700 PinMux v0.94'!N51&amp;" vs "&amp;'RT700 PinMux v0.95'!N51)</f>
        <v/>
      </c>
      <c r="O51" s="134" t="str">
        <f>IF('RT700 PinMux v0.94'!O51='RT700 PinMux v0.95'!O51,"",'RT700 PinMux v0.94'!O51&amp;" vs "&amp;'RT700 PinMux v0.95'!O51)</f>
        <v/>
      </c>
      <c r="P51" s="102" t="str">
        <f>IF('RT700 PinMux v0.94'!P51='RT700 PinMux v0.95'!P51,"",'RT700 PinMux v0.94'!P51&amp;" vs "&amp;'RT700 PinMux v0.95'!P51)</f>
        <v/>
      </c>
      <c r="Q51" s="173" t="str">
        <f>IF('RT700 PinMux v0.94'!Q51='RT700 PinMux v0.95'!Q51,"",'RT700 PinMux v0.94'!Q51&amp;" vs "&amp;'RT700 PinMux v0.95'!Q51)</f>
        <v/>
      </c>
      <c r="R51" s="134" t="str">
        <f>IF('RT700 PinMux v0.94'!R51='RT700 PinMux v0.95'!R51,"",'RT700 PinMux v0.94'!R51&amp;" vs "&amp;'RT700 PinMux v0.95'!R51)</f>
        <v/>
      </c>
      <c r="S51" s="134" t="str">
        <f>IF('RT700 PinMux v0.94'!S51='RT700 PinMux v0.95'!S51,"",'RT700 PinMux v0.94'!S51&amp;" vs "&amp;'RT700 PinMux v0.95'!S51)</f>
        <v/>
      </c>
      <c r="T51" s="134"/>
      <c r="U51" s="134"/>
      <c r="V51" s="134"/>
      <c r="W51" s="134"/>
      <c r="X51" s="134"/>
      <c r="Y51" s="134"/>
      <c r="Z51" s="134"/>
      <c r="AA51" s="356" t="str">
        <f>IF('RT700 PinMux v0.94'!AA51='RT700 PinMux v0.95'!AA51,"",'RT700 PinMux v0.94'!AA51&amp;" vs "&amp;'RT700 PinMux v0.95'!AA51)</f>
        <v/>
      </c>
      <c r="AB51" s="191" t="str">
        <f>IF('RT700 PinMux v0.94'!AB51='RT700 PinMux v0.95'!AB51,"",'RT700 PinMux v0.94'!AB51&amp;" vs "&amp;'RT700 PinMux v0.95'!AB51)</f>
        <v/>
      </c>
      <c r="AC51" s="45" t="str">
        <f>IF('RT700 PinMux v0.94'!AC51='RT700 PinMux v0.95'!AC51,"",'RT700 PinMux v0.94'!AC51&amp;" vs "&amp;'RT700 PinMux v0.95'!AC51)</f>
        <v/>
      </c>
      <c r="AD51" s="11" t="str">
        <f>IF('RT700 PinMux v0.94'!AD51='RT700 PinMux v0.95'!AD51,"",'RT700 PinMux v0.94'!AD51&amp;" vs "&amp;'RT700 PinMux v0.95'!AD51)</f>
        <v/>
      </c>
      <c r="AE51" s="21" t="str">
        <f>IF('RT700 PinMux v0.94'!AE51='RT700 PinMux v0.95'!AE51,"",'RT700 PinMux v0.94'!AE51&amp;" vs "&amp;'RT700 PinMux v0.95'!AE51)</f>
        <v/>
      </c>
      <c r="AF51" s="10" t="str">
        <f>IF('RT700 PinMux v0.94'!AF51='RT700 PinMux v0.95'!AF51,"",'RT700 PinMux v0.94'!AF51&amp;" vs "&amp;'RT700 PinMux v0.95'!AF51)</f>
        <v/>
      </c>
    </row>
    <row r="52" spans="2:32" s="7" customFormat="1" ht="11.5" x14ac:dyDescent="0.25">
      <c r="B52" s="222" t="str">
        <f>'RT700 PinMux v0.95'!B52</f>
        <v>Compute VDD2</v>
      </c>
      <c r="C52" s="217" t="str">
        <f>'RT700 PinMux v0.95'!C52</f>
        <v>VDDIO</v>
      </c>
      <c r="D52" s="113" t="str">
        <f>IF('RT700 PinMux v0.94'!D52='RT700 PinMux v0.95'!D52,"",'RT700 PinMux v0.94'!D52&amp;" vs "&amp;'RT700 PinMux v0.95'!D52)</f>
        <v/>
      </c>
      <c r="E52" s="186" t="str">
        <f>IF('RT700 PinMux v0.94'!E52='RT700 PinMux v0.95'!E52,"",'RT700 PinMux v0.94'!E52&amp;" vs "&amp;'RT700 PinMux v0.95'!E52)</f>
        <v/>
      </c>
      <c r="F52" s="186" t="str">
        <f>IF('RT700 PinMux v0.94'!F52='RT700 PinMux v0.95'!F52,"",'RT700 PinMux v0.94'!F52&amp;" vs "&amp;'RT700 PinMux v0.95'!F52)</f>
        <v/>
      </c>
      <c r="G52" s="202" t="str">
        <f>IF('RT700 PinMux v0.94'!G52='RT700 PinMux v0.95'!G52,"",'RT700 PinMux v0.94'!G52&amp;" vs "&amp;'RT700 PinMux v0.95'!G52)</f>
        <v/>
      </c>
      <c r="H52" s="202" t="str">
        <f>IF('RT700 PinMux v0.94'!H52='RT700 PinMux v0.95'!H52,"",'RT700 PinMux v0.94'!H52&amp;" vs "&amp;'RT700 PinMux v0.95'!H52)</f>
        <v/>
      </c>
      <c r="I52" s="202" t="str">
        <f>IF('RT700 PinMux v0.94'!I52='RT700 PinMux v0.95'!I52,"",'RT700 PinMux v0.94'!I52&amp;" vs "&amp;'RT700 PinMux v0.95'!I52)</f>
        <v/>
      </c>
      <c r="J52" s="202" t="str">
        <f>IF('RT700 PinMux v0.94'!J52='RT700 PinMux v0.95'!J52,"",'RT700 PinMux v0.94'!J52&amp;" vs "&amp;'RT700 PinMux v0.95'!J52)</f>
        <v/>
      </c>
      <c r="K52" s="203" t="str">
        <f>IF('RT700 PinMux v0.94'!K52='RT700 PinMux v0.95'!K52,"",'RT700 PinMux v0.94'!K52&amp;" vs "&amp;'RT700 PinMux v0.95'!K52)</f>
        <v/>
      </c>
      <c r="L52" s="324" t="str">
        <f>IF('RT700 PinMux v0.94'!L52='RT700 PinMux v0.95'!L52,"",'RT700 PinMux v0.94'!L52&amp;" vs "&amp;'RT700 PinMux v0.95'!L52)</f>
        <v/>
      </c>
      <c r="M52" s="95" t="str">
        <f>IF('RT700 PinMux v0.94'!M52='RT700 PinMux v0.95'!M52,"",'RT700 PinMux v0.94'!M52&amp;" vs "&amp;'RT700 PinMux v0.95'!M52)</f>
        <v/>
      </c>
      <c r="N52" s="106" t="str">
        <f>IF('RT700 PinMux v0.94'!N52='RT700 PinMux v0.95'!N52,"",'RT700 PinMux v0.94'!N52&amp;" vs "&amp;'RT700 PinMux v0.95'!N52)</f>
        <v/>
      </c>
      <c r="O52" s="106" t="str">
        <f>IF('RT700 PinMux v0.94'!O52='RT700 PinMux v0.95'!O52,"",'RT700 PinMux v0.94'!O52&amp;" vs "&amp;'RT700 PinMux v0.95'!O52)</f>
        <v/>
      </c>
      <c r="P52" s="102" t="str">
        <f>IF('RT700 PinMux v0.94'!P52='RT700 PinMux v0.95'!P52,"",'RT700 PinMux v0.94'!P52&amp;" vs "&amp;'RT700 PinMux v0.95'!P52)</f>
        <v/>
      </c>
      <c r="Q52" s="173" t="str">
        <f>IF('RT700 PinMux v0.94'!Q52='RT700 PinMux v0.95'!Q52,"",'RT700 PinMux v0.94'!Q52&amp;" vs "&amp;'RT700 PinMux v0.95'!Q52)</f>
        <v/>
      </c>
      <c r="R52" s="134" t="str">
        <f>IF('RT700 PinMux v0.94'!R52='RT700 PinMux v0.95'!R52,"",'RT700 PinMux v0.94'!R52&amp;" vs "&amp;'RT700 PinMux v0.95'!R52)</f>
        <v/>
      </c>
      <c r="S52" s="134" t="str">
        <f>IF('RT700 PinMux v0.94'!S52='RT700 PinMux v0.95'!S52,"",'RT700 PinMux v0.94'!S52&amp;" vs "&amp;'RT700 PinMux v0.95'!S52)</f>
        <v/>
      </c>
      <c r="T52" s="134"/>
      <c r="U52" s="134"/>
      <c r="V52" s="134"/>
      <c r="W52" s="134"/>
      <c r="X52" s="134"/>
      <c r="Y52" s="134"/>
      <c r="Z52" s="134"/>
      <c r="AA52" s="356" t="str">
        <f>IF('RT700 PinMux v0.94'!AA52='RT700 PinMux v0.95'!AA52,"",'RT700 PinMux v0.94'!AA52&amp;" vs "&amp;'RT700 PinMux v0.95'!AA52)</f>
        <v/>
      </c>
      <c r="AB52" s="191" t="str">
        <f>IF('RT700 PinMux v0.94'!AB52='RT700 PinMux v0.95'!AB52,"",'RT700 PinMux v0.94'!AB52&amp;" vs "&amp;'RT700 PinMux v0.95'!AB52)</f>
        <v/>
      </c>
      <c r="AC52" s="45" t="str">
        <f>IF('RT700 PinMux v0.94'!AC52='RT700 PinMux v0.95'!AC52,"",'RT700 PinMux v0.94'!AC52&amp;" vs "&amp;'RT700 PinMux v0.95'!AC52)</f>
        <v/>
      </c>
      <c r="AD52" s="11" t="str">
        <f>IF('RT700 PinMux v0.94'!AD52='RT700 PinMux v0.95'!AD52,"",'RT700 PinMux v0.94'!AD52&amp;" vs "&amp;'RT700 PinMux v0.95'!AD52)</f>
        <v/>
      </c>
      <c r="AE52" s="21" t="str">
        <f>IF('RT700 PinMux v0.94'!AE52='RT700 PinMux v0.95'!AE52,"",'RT700 PinMux v0.94'!AE52&amp;" vs "&amp;'RT700 PinMux v0.95'!AE52)</f>
        <v/>
      </c>
      <c r="AF52" s="10" t="str">
        <f>IF('RT700 PinMux v0.94'!AF52='RT700 PinMux v0.95'!AF52,"",'RT700 PinMux v0.94'!AF52&amp;" vs "&amp;'RT700 PinMux v0.95'!AF52)</f>
        <v/>
      </c>
    </row>
    <row r="53" spans="2:32" s="7" customFormat="1" ht="11.5" x14ac:dyDescent="0.25">
      <c r="B53" s="222" t="str">
        <f>'RT700 PinMux v0.95'!B53</f>
        <v>Compute VDD2</v>
      </c>
      <c r="C53" s="217" t="str">
        <f>'RT700 PinMux v0.95'!C53</f>
        <v>VDDIO</v>
      </c>
      <c r="D53" s="113" t="str">
        <f>IF('RT700 PinMux v0.94'!D53='RT700 PinMux v0.95'!D53,"",'RT700 PinMux v0.94'!D53&amp;" vs "&amp;'RT700 PinMux v0.95'!D53)</f>
        <v/>
      </c>
      <c r="E53" s="186" t="str">
        <f>IF('RT700 PinMux v0.94'!E53='RT700 PinMux v0.95'!E53,"",'RT700 PinMux v0.94'!E53&amp;" vs "&amp;'RT700 PinMux v0.95'!E53)</f>
        <v/>
      </c>
      <c r="F53" s="186" t="str">
        <f>IF('RT700 PinMux v0.94'!F53='RT700 PinMux v0.95'!F53,"",'RT700 PinMux v0.94'!F53&amp;" vs "&amp;'RT700 PinMux v0.95'!F53)</f>
        <v/>
      </c>
      <c r="G53" s="202" t="str">
        <f>IF('RT700 PinMux v0.94'!G53='RT700 PinMux v0.95'!G53,"",'RT700 PinMux v0.94'!G53&amp;" vs "&amp;'RT700 PinMux v0.95'!G53)</f>
        <v/>
      </c>
      <c r="H53" s="202" t="str">
        <f>IF('RT700 PinMux v0.94'!H53='RT700 PinMux v0.95'!H53,"",'RT700 PinMux v0.94'!H53&amp;" vs "&amp;'RT700 PinMux v0.95'!H53)</f>
        <v/>
      </c>
      <c r="I53" s="202" t="str">
        <f>IF('RT700 PinMux v0.94'!I53='RT700 PinMux v0.95'!I53,"",'RT700 PinMux v0.94'!I53&amp;" vs "&amp;'RT700 PinMux v0.95'!I53)</f>
        <v/>
      </c>
      <c r="J53" s="202" t="str">
        <f>IF('RT700 PinMux v0.94'!J53='RT700 PinMux v0.95'!J53,"",'RT700 PinMux v0.94'!J53&amp;" vs "&amp;'RT700 PinMux v0.95'!J53)</f>
        <v/>
      </c>
      <c r="K53" s="203" t="str">
        <f>IF('RT700 PinMux v0.94'!K53='RT700 PinMux v0.95'!K53,"",'RT700 PinMux v0.94'!K53&amp;" vs "&amp;'RT700 PinMux v0.95'!K53)</f>
        <v/>
      </c>
      <c r="L53" s="324" t="str">
        <f>IF('RT700 PinMux v0.94'!L53='RT700 PinMux v0.95'!L53,"",'RT700 PinMux v0.94'!L53&amp;" vs "&amp;'RT700 PinMux v0.95'!L53)</f>
        <v/>
      </c>
      <c r="M53" s="95" t="str">
        <f>IF('RT700 PinMux v0.94'!M53='RT700 PinMux v0.95'!M53,"",'RT700 PinMux v0.94'!M53&amp;" vs "&amp;'RT700 PinMux v0.95'!M53)</f>
        <v/>
      </c>
      <c r="N53" s="102" t="str">
        <f>IF('RT700 PinMux v0.94'!N53='RT700 PinMux v0.95'!N53,"",'RT700 PinMux v0.94'!N53&amp;" vs "&amp;'RT700 PinMux v0.95'!N53)</f>
        <v/>
      </c>
      <c r="O53" s="134" t="str">
        <f>IF('RT700 PinMux v0.94'!O53='RT700 PinMux v0.95'!O53,"",'RT700 PinMux v0.94'!O53&amp;" vs "&amp;'RT700 PinMux v0.95'!O53)</f>
        <v/>
      </c>
      <c r="P53" s="102" t="str">
        <f>IF('RT700 PinMux v0.94'!P53='RT700 PinMux v0.95'!P53,"",'RT700 PinMux v0.94'!P53&amp;" vs "&amp;'RT700 PinMux v0.95'!P53)</f>
        <v/>
      </c>
      <c r="Q53" s="173" t="str">
        <f>IF('RT700 PinMux v0.94'!Q53='RT700 PinMux v0.95'!Q53,"",'RT700 PinMux v0.94'!Q53&amp;" vs "&amp;'RT700 PinMux v0.95'!Q53)</f>
        <v/>
      </c>
      <c r="R53" s="16" t="str">
        <f>IF('RT700 PinMux v0.94'!R53='RT700 PinMux v0.95'!R53,"",'RT700 PinMux v0.94'!R53&amp;" vs "&amp;'RT700 PinMux v0.95'!R53)</f>
        <v/>
      </c>
      <c r="S53" s="134" t="str">
        <f>IF('RT700 PinMux v0.94'!S53='RT700 PinMux v0.95'!S53,"",'RT700 PinMux v0.94'!S53&amp;" vs "&amp;'RT700 PinMux v0.95'!S53)</f>
        <v/>
      </c>
      <c r="T53" s="134"/>
      <c r="U53" s="134"/>
      <c r="V53" s="134"/>
      <c r="W53" s="134"/>
      <c r="X53" s="134"/>
      <c r="Y53" s="134"/>
      <c r="Z53" s="134"/>
      <c r="AA53" s="356" t="str">
        <f>IF('RT700 PinMux v0.94'!AA53='RT700 PinMux v0.95'!AA53,"",'RT700 PinMux v0.94'!AA53&amp;" vs "&amp;'RT700 PinMux v0.95'!AA53)</f>
        <v/>
      </c>
      <c r="AB53" s="199" t="str">
        <f>IF('RT700 PinMux v0.94'!AB53='RT700 PinMux v0.95'!AB53,"",'RT700 PinMux v0.94'!AB53&amp;" vs "&amp;'RT700 PinMux v0.95'!AB53)</f>
        <v/>
      </c>
      <c r="AC53" s="54" t="str">
        <f>IF('RT700 PinMux v0.94'!AC53='RT700 PinMux v0.95'!AC53,"",'RT700 PinMux v0.94'!AC53&amp;" vs "&amp;'RT700 PinMux v0.95'!AC53)</f>
        <v/>
      </c>
      <c r="AD53" s="11" t="str">
        <f>IF('RT700 PinMux v0.94'!AD53='RT700 PinMux v0.95'!AD53,"",'RT700 PinMux v0.94'!AD53&amp;" vs "&amp;'RT700 PinMux v0.95'!AD53)</f>
        <v/>
      </c>
      <c r="AE53" s="21" t="str">
        <f>IF('RT700 PinMux v0.94'!AE53='RT700 PinMux v0.95'!AE53,"",'RT700 PinMux v0.94'!AE53&amp;" vs "&amp;'RT700 PinMux v0.95'!AE53)</f>
        <v/>
      </c>
      <c r="AF53" s="10" t="str">
        <f>IF('RT700 PinMux v0.94'!AF53='RT700 PinMux v0.95'!AF53,"",'RT700 PinMux v0.94'!AF53&amp;" vs "&amp;'RT700 PinMux v0.95'!AF53)</f>
        <v/>
      </c>
    </row>
    <row r="54" spans="2:32" s="7" customFormat="1" ht="11.5" x14ac:dyDescent="0.25">
      <c r="B54" s="222" t="str">
        <f>'RT700 PinMux v0.95'!B54</f>
        <v>Compute VDD2</v>
      </c>
      <c r="C54" s="217" t="str">
        <f>'RT700 PinMux v0.95'!C54</f>
        <v>VDDIO</v>
      </c>
      <c r="D54" s="113" t="str">
        <f>IF('RT700 PinMux v0.94'!D54='RT700 PinMux v0.95'!D54,"",'RT700 PinMux v0.94'!D54&amp;" vs "&amp;'RT700 PinMux v0.95'!D54)</f>
        <v/>
      </c>
      <c r="E54" s="113" t="str">
        <f>IF('RT700 PinMux v0.94'!E54='RT700 PinMux v0.95'!E54,"",'RT700 PinMux v0.94'!E54&amp;" vs "&amp;'RT700 PinMux v0.95'!E54)</f>
        <v/>
      </c>
      <c r="F54" s="113" t="str">
        <f>IF('RT700 PinMux v0.94'!F54='RT700 PinMux v0.95'!F54,"",'RT700 PinMux v0.94'!F54&amp;" vs "&amp;'RT700 PinMux v0.95'!F54)</f>
        <v/>
      </c>
      <c r="G54" s="202" t="str">
        <f>IF('RT700 PinMux v0.94'!G54='RT700 PinMux v0.95'!G54,"",'RT700 PinMux v0.94'!G54&amp;" vs "&amp;'RT700 PinMux v0.95'!G54)</f>
        <v/>
      </c>
      <c r="H54" s="202" t="str">
        <f>IF('RT700 PinMux v0.94'!H54='RT700 PinMux v0.95'!H54,"",'RT700 PinMux v0.94'!H54&amp;" vs "&amp;'RT700 PinMux v0.95'!H54)</f>
        <v/>
      </c>
      <c r="I54" s="202" t="str">
        <f>IF('RT700 PinMux v0.94'!I54='RT700 PinMux v0.95'!I54,"",'RT700 PinMux v0.94'!I54&amp;" vs "&amp;'RT700 PinMux v0.95'!I54)</f>
        <v/>
      </c>
      <c r="J54" s="202" t="str">
        <f>IF('RT700 PinMux v0.94'!J54='RT700 PinMux v0.95'!J54,"",'RT700 PinMux v0.94'!J54&amp;" vs "&amp;'RT700 PinMux v0.95'!J54)</f>
        <v/>
      </c>
      <c r="K54" s="203" t="str">
        <f>IF('RT700 PinMux v0.94'!K54='RT700 PinMux v0.95'!K54,"",'RT700 PinMux v0.94'!K54&amp;" vs "&amp;'RT700 PinMux v0.95'!K54)</f>
        <v/>
      </c>
      <c r="L54" s="324" t="str">
        <f>IF('RT700 PinMux v0.94'!L54='RT700 PinMux v0.95'!L54,"",'RT700 PinMux v0.94'!L54&amp;" vs "&amp;'RT700 PinMux v0.95'!L54)</f>
        <v/>
      </c>
      <c r="M54" s="95" t="str">
        <f>IF('RT700 PinMux v0.94'!M54='RT700 PinMux v0.95'!M54,"",'RT700 PinMux v0.94'!M54&amp;" vs "&amp;'RT700 PinMux v0.95'!M54)</f>
        <v/>
      </c>
      <c r="N54" s="134" t="str">
        <f>IF('RT700 PinMux v0.94'!N54='RT700 PinMux v0.95'!N54,"",'RT700 PinMux v0.94'!N54&amp;" vs "&amp;'RT700 PinMux v0.95'!N54)</f>
        <v/>
      </c>
      <c r="O54" s="134" t="str">
        <f>IF('RT700 PinMux v0.94'!O54='RT700 PinMux v0.95'!O54,"",'RT700 PinMux v0.94'!O54&amp;" vs "&amp;'RT700 PinMux v0.95'!O54)</f>
        <v/>
      </c>
      <c r="P54" s="102" t="str">
        <f>IF('RT700 PinMux v0.94'!P54='RT700 PinMux v0.95'!P54,"",'RT700 PinMux v0.94'!P54&amp;" vs "&amp;'RT700 PinMux v0.95'!P54)</f>
        <v/>
      </c>
      <c r="Q54" s="173" t="str">
        <f>IF('RT700 PinMux v0.94'!Q54='RT700 PinMux v0.95'!Q54,"",'RT700 PinMux v0.94'!Q54&amp;" vs "&amp;'RT700 PinMux v0.95'!Q54)</f>
        <v/>
      </c>
      <c r="R54" s="134" t="str">
        <f>IF('RT700 PinMux v0.94'!R54='RT700 PinMux v0.95'!R54,"",'RT700 PinMux v0.94'!R54&amp;" vs "&amp;'RT700 PinMux v0.95'!R54)</f>
        <v/>
      </c>
      <c r="S54" s="134" t="str">
        <f>IF('RT700 PinMux v0.94'!S54='RT700 PinMux v0.95'!S54,"",'RT700 PinMux v0.94'!S54&amp;" vs "&amp;'RT700 PinMux v0.95'!S54)</f>
        <v/>
      </c>
      <c r="T54" s="134"/>
      <c r="U54" s="134"/>
      <c r="V54" s="134"/>
      <c r="W54" s="134"/>
      <c r="X54" s="134"/>
      <c r="Y54" s="134"/>
      <c r="Z54" s="134"/>
      <c r="AA54" s="356" t="str">
        <f>IF('RT700 PinMux v0.94'!AA54='RT700 PinMux v0.95'!AA54,"",'RT700 PinMux v0.94'!AA54&amp;" vs "&amp;'RT700 PinMux v0.95'!AA54)</f>
        <v/>
      </c>
      <c r="AB54" s="199" t="str">
        <f>IF('RT700 PinMux v0.94'!AB54='RT700 PinMux v0.95'!AB54,"",'RT700 PinMux v0.94'!AB54&amp;" vs "&amp;'RT700 PinMux v0.95'!AB54)</f>
        <v/>
      </c>
      <c r="AC54" s="54" t="str">
        <f>IF('RT700 PinMux v0.94'!AC54='RT700 PinMux v0.95'!AC54,"",'RT700 PinMux v0.94'!AC54&amp;" vs "&amp;'RT700 PinMux v0.95'!AC54)</f>
        <v/>
      </c>
      <c r="AD54" s="11" t="str">
        <f>IF('RT700 PinMux v0.94'!AD54='RT700 PinMux v0.95'!AD54,"",'RT700 PinMux v0.94'!AD54&amp;" vs "&amp;'RT700 PinMux v0.95'!AD54)</f>
        <v/>
      </c>
      <c r="AE54" s="21" t="str">
        <f>IF('RT700 PinMux v0.94'!AE54='RT700 PinMux v0.95'!AE54,"",'RT700 PinMux v0.94'!AE54&amp;" vs "&amp;'RT700 PinMux v0.95'!AE54)</f>
        <v/>
      </c>
      <c r="AF54" s="10" t="str">
        <f>IF('RT700 PinMux v0.94'!AF54='RT700 PinMux v0.95'!AF54,"",'RT700 PinMux v0.94'!AF54&amp;" vs "&amp;'RT700 PinMux v0.95'!AF54)</f>
        <v/>
      </c>
    </row>
    <row r="55" spans="2:32" s="7" customFormat="1" ht="11.5" x14ac:dyDescent="0.25">
      <c r="B55" s="222" t="str">
        <f>'RT700 PinMux v0.95'!B55</f>
        <v>Compute VDD2</v>
      </c>
      <c r="C55" s="217" t="str">
        <f>'RT700 PinMux v0.95'!C55</f>
        <v>VDDIO</v>
      </c>
      <c r="D55" s="113" t="str">
        <f>IF('RT700 PinMux v0.94'!D55='RT700 PinMux v0.95'!D55,"",'RT700 PinMux v0.94'!D55&amp;" vs "&amp;'RT700 PinMux v0.95'!D55)</f>
        <v/>
      </c>
      <c r="E55" s="113" t="str">
        <f>IF('RT700 PinMux v0.94'!E55='RT700 PinMux v0.95'!E55,"",'RT700 PinMux v0.94'!E55&amp;" vs "&amp;'RT700 PinMux v0.95'!E55)</f>
        <v/>
      </c>
      <c r="F55" s="113" t="str">
        <f>IF('RT700 PinMux v0.94'!F55='RT700 PinMux v0.95'!F55,"",'RT700 PinMux v0.94'!F55&amp;" vs "&amp;'RT700 PinMux v0.95'!F55)</f>
        <v/>
      </c>
      <c r="G55" s="202" t="str">
        <f>IF('RT700 PinMux v0.94'!G55='RT700 PinMux v0.95'!G55,"",'RT700 PinMux v0.94'!G55&amp;" vs "&amp;'RT700 PinMux v0.95'!G55)</f>
        <v/>
      </c>
      <c r="H55" s="202" t="str">
        <f>IF('RT700 PinMux v0.94'!H55='RT700 PinMux v0.95'!H55,"",'RT700 PinMux v0.94'!H55&amp;" vs "&amp;'RT700 PinMux v0.95'!H55)</f>
        <v/>
      </c>
      <c r="I55" s="202" t="str">
        <f>IF('RT700 PinMux v0.94'!I55='RT700 PinMux v0.95'!I55,"",'RT700 PinMux v0.94'!I55&amp;" vs "&amp;'RT700 PinMux v0.95'!I55)</f>
        <v xml:space="preserve">x vs </v>
      </c>
      <c r="J55" s="202" t="str">
        <f>IF('RT700 PinMux v0.94'!J55='RT700 PinMux v0.95'!J55,"",'RT700 PinMux v0.94'!J55&amp;" vs "&amp;'RT700 PinMux v0.95'!J55)</f>
        <v/>
      </c>
      <c r="K55" s="203" t="str">
        <f>IF('RT700 PinMux v0.94'!K55='RT700 PinMux v0.95'!K55,"",'RT700 PinMux v0.94'!K55&amp;" vs "&amp;'RT700 PinMux v0.95'!K55)</f>
        <v/>
      </c>
      <c r="L55" s="324" t="str">
        <f>IF('RT700 PinMux v0.94'!L55='RT700 PinMux v0.95'!L55,"",'RT700 PinMux v0.94'!L55&amp;" vs "&amp;'RT700 PinMux v0.95'!L55)</f>
        <v/>
      </c>
      <c r="M55" s="95" t="str">
        <f>IF('RT700 PinMux v0.94'!M55='RT700 PinMux v0.95'!M55,"",'RT700 PinMux v0.94'!M55&amp;" vs "&amp;'RT700 PinMux v0.95'!M55)</f>
        <v/>
      </c>
      <c r="N55" s="134" t="str">
        <f>IF('RT700 PinMux v0.94'!N55='RT700 PinMux v0.95'!N55,"",'RT700 PinMux v0.94'!N55&amp;" vs "&amp;'RT700 PinMux v0.95'!N55)</f>
        <v/>
      </c>
      <c r="O55" s="134" t="str">
        <f>IF('RT700 PinMux v0.94'!O55='RT700 PinMux v0.95'!O55,"",'RT700 PinMux v0.94'!O55&amp;" vs "&amp;'RT700 PinMux v0.95'!O55)</f>
        <v/>
      </c>
      <c r="P55" s="102" t="str">
        <f>IF('RT700 PinMux v0.94'!P55='RT700 PinMux v0.95'!P55,"",'RT700 PinMux v0.94'!P55&amp;" vs "&amp;'RT700 PinMux v0.95'!P55)</f>
        <v/>
      </c>
      <c r="Q55" s="16" t="str">
        <f>IF('RT700 PinMux v0.94'!Q55='RT700 PinMux v0.95'!Q55,"",'RT700 PinMux v0.94'!Q55&amp;" vs "&amp;'RT700 PinMux v0.95'!Q55)</f>
        <v/>
      </c>
      <c r="R55" s="134" t="str">
        <f>IF('RT700 PinMux v0.94'!R55='RT700 PinMux v0.95'!R55,"",'RT700 PinMux v0.94'!R55&amp;" vs "&amp;'RT700 PinMux v0.95'!R55)</f>
        <v/>
      </c>
      <c r="S55" s="134" t="str">
        <f>IF('RT700 PinMux v0.94'!S55='RT700 PinMux v0.95'!S55,"",'RT700 PinMux v0.94'!S55&amp;" vs "&amp;'RT700 PinMux v0.95'!S55)</f>
        <v/>
      </c>
      <c r="T55" s="134"/>
      <c r="U55" s="134"/>
      <c r="V55" s="134"/>
      <c r="W55" s="134"/>
      <c r="X55" s="134"/>
      <c r="Y55" s="134"/>
      <c r="Z55" s="134"/>
      <c r="AA55" s="205" t="str">
        <f>IF('RT700 PinMux v0.94'!AA55='RT700 PinMux v0.95'!AA55,"",'RT700 PinMux v0.94'!AA55&amp;" vs "&amp;'RT700 PinMux v0.95'!AA55)</f>
        <v/>
      </c>
      <c r="AB55" s="199" t="str">
        <f>IF('RT700 PinMux v0.94'!AB55='RT700 PinMux v0.95'!AB55,"",'RT700 PinMux v0.94'!AB55&amp;" vs "&amp;'RT700 PinMux v0.95'!AB55)</f>
        <v/>
      </c>
      <c r="AC55" s="54" t="str">
        <f>IF('RT700 PinMux v0.94'!AC55='RT700 PinMux v0.95'!AC55,"",'RT700 PinMux v0.94'!AC55&amp;" vs "&amp;'RT700 PinMux v0.95'!AC55)</f>
        <v/>
      </c>
      <c r="AD55" s="11" t="str">
        <f>IF('RT700 PinMux v0.94'!AD55='RT700 PinMux v0.95'!AD55,"",'RT700 PinMux v0.94'!AD55&amp;" vs "&amp;'RT700 PinMux v0.95'!AD55)</f>
        <v/>
      </c>
      <c r="AE55" s="21" t="str">
        <f>IF('RT700 PinMux v0.94'!AE55='RT700 PinMux v0.95'!AE55,"",'RT700 PinMux v0.94'!AE55&amp;" vs "&amp;'RT700 PinMux v0.95'!AE55)</f>
        <v/>
      </c>
      <c r="AF55" s="10" t="str">
        <f>IF('RT700 PinMux v0.94'!AF55='RT700 PinMux v0.95'!AF55,"",'RT700 PinMux v0.94'!AF55&amp;" vs "&amp;'RT700 PinMux v0.95'!AF55)</f>
        <v/>
      </c>
    </row>
    <row r="56" spans="2:32" s="7" customFormat="1" ht="11.5" x14ac:dyDescent="0.25">
      <c r="B56" s="222" t="str">
        <f>'RT700 PinMux v0.95'!B56</f>
        <v>Compute VDD2</v>
      </c>
      <c r="C56" s="217" t="str">
        <f>'RT700 PinMux v0.95'!C56</f>
        <v>VDDIO</v>
      </c>
      <c r="D56" s="113" t="str">
        <f>IF('RT700 PinMux v0.94'!D56='RT700 PinMux v0.95'!D56,"",'RT700 PinMux v0.94'!D56&amp;" vs "&amp;'RT700 PinMux v0.95'!D56)</f>
        <v/>
      </c>
      <c r="E56" s="113" t="str">
        <f>IF('RT700 PinMux v0.94'!E56='RT700 PinMux v0.95'!E56,"",'RT700 PinMux v0.94'!E56&amp;" vs "&amp;'RT700 PinMux v0.95'!E56)</f>
        <v/>
      </c>
      <c r="F56" s="113" t="str">
        <f>IF('RT700 PinMux v0.94'!F56='RT700 PinMux v0.95'!F56,"",'RT700 PinMux v0.94'!F56&amp;" vs "&amp;'RT700 PinMux v0.95'!F56)</f>
        <v/>
      </c>
      <c r="G56" s="202" t="str">
        <f>IF('RT700 PinMux v0.94'!G56='RT700 PinMux v0.95'!G56,"",'RT700 PinMux v0.94'!G56&amp;" vs "&amp;'RT700 PinMux v0.95'!G56)</f>
        <v/>
      </c>
      <c r="H56" s="369" t="str">
        <f>IF('RT700 PinMux v0.94'!H56='RT700 PinMux v0.95'!H56,"",'RT700 PinMux v0.94'!H56&amp;" vs "&amp;'RT700 PinMux v0.95'!H56)</f>
        <v xml:space="preserve"> vs x</v>
      </c>
      <c r="I56" s="202" t="str">
        <f>IF('RT700 PinMux v0.94'!I56='RT700 PinMux v0.95'!I56,"",'RT700 PinMux v0.94'!I56&amp;" vs "&amp;'RT700 PinMux v0.95'!I56)</f>
        <v/>
      </c>
      <c r="J56" s="202" t="str">
        <f>IF('RT700 PinMux v0.94'!J56='RT700 PinMux v0.95'!J56,"",'RT700 PinMux v0.94'!J56&amp;" vs "&amp;'RT700 PinMux v0.95'!J56)</f>
        <v xml:space="preserve"> vs x</v>
      </c>
      <c r="K56" s="203" t="str">
        <f>IF('RT700 PinMux v0.94'!K56='RT700 PinMux v0.95'!K56,"",'RT700 PinMux v0.94'!K56&amp;" vs "&amp;'RT700 PinMux v0.95'!K56)</f>
        <v/>
      </c>
      <c r="L56" s="324" t="str">
        <f>IF('RT700 PinMux v0.94'!L56='RT700 PinMux v0.95'!L56,"",'RT700 PinMux v0.94'!L56&amp;" vs "&amp;'RT700 PinMux v0.95'!L56)</f>
        <v/>
      </c>
      <c r="M56" s="95" t="str">
        <f>IF('RT700 PinMux v0.94'!M56='RT700 PinMux v0.95'!M56,"",'RT700 PinMux v0.94'!M56&amp;" vs "&amp;'RT700 PinMux v0.95'!M56)</f>
        <v/>
      </c>
      <c r="N56" s="134" t="str">
        <f>IF('RT700 PinMux v0.94'!N56='RT700 PinMux v0.95'!N56,"",'RT700 PinMux v0.94'!N56&amp;" vs "&amp;'RT700 PinMux v0.95'!N56)</f>
        <v/>
      </c>
      <c r="O56" s="134" t="str">
        <f>IF('RT700 PinMux v0.94'!O56='RT700 PinMux v0.95'!O56,"",'RT700 PinMux v0.94'!O56&amp;" vs "&amp;'RT700 PinMux v0.95'!O56)</f>
        <v/>
      </c>
      <c r="P56" s="102" t="str">
        <f>IF('RT700 PinMux v0.94'!P56='RT700 PinMux v0.95'!P56,"",'RT700 PinMux v0.94'!P56&amp;" vs "&amp;'RT700 PinMux v0.95'!P56)</f>
        <v/>
      </c>
      <c r="Q56" s="108" t="str">
        <f>IF('RT700 PinMux v0.94'!Q56='RT700 PinMux v0.95'!Q56,"",'RT700 PinMux v0.94'!Q56&amp;" vs "&amp;'RT700 PinMux v0.95'!Q56)</f>
        <v/>
      </c>
      <c r="R56" s="134" t="str">
        <f>IF('RT700 PinMux v0.94'!R56='RT700 PinMux v0.95'!R56,"",'RT700 PinMux v0.94'!R56&amp;" vs "&amp;'RT700 PinMux v0.95'!R56)</f>
        <v/>
      </c>
      <c r="S56" s="207" t="str">
        <f>IF('RT700 PinMux v0.94'!S56='RT700 PinMux v0.95'!S56,"",'RT700 PinMux v0.94'!S56&amp;" vs "&amp;'RT700 PinMux v0.95'!S56)</f>
        <v/>
      </c>
      <c r="T56" s="134"/>
      <c r="U56" s="134"/>
      <c r="V56" s="134"/>
      <c r="W56" s="134"/>
      <c r="X56" s="134"/>
      <c r="Y56" s="134"/>
      <c r="Z56" s="134"/>
      <c r="AA56" s="205" t="str">
        <f>IF('RT700 PinMux v0.94'!AA56='RT700 PinMux v0.95'!AA56,"",'RT700 PinMux v0.94'!AA56&amp;" vs "&amp;'RT700 PinMux v0.95'!AA56)</f>
        <v/>
      </c>
      <c r="AB56" s="199" t="str">
        <f>IF('RT700 PinMux v0.94'!AB56='RT700 PinMux v0.95'!AB56,"",'RT700 PinMux v0.94'!AB56&amp;" vs "&amp;'RT700 PinMux v0.95'!AB56)</f>
        <v/>
      </c>
      <c r="AC56" s="54" t="str">
        <f>IF('RT700 PinMux v0.94'!AC56='RT700 PinMux v0.95'!AC56,"",'RT700 PinMux v0.94'!AC56&amp;" vs "&amp;'RT700 PinMux v0.95'!AC56)</f>
        <v/>
      </c>
      <c r="AD56" s="11" t="str">
        <f>IF('RT700 PinMux v0.94'!AD56='RT700 PinMux v0.95'!AD56,"",'RT700 PinMux v0.94'!AD56&amp;" vs "&amp;'RT700 PinMux v0.95'!AD56)</f>
        <v/>
      </c>
      <c r="AE56" s="21" t="str">
        <f>IF('RT700 PinMux v0.94'!AE56='RT700 PinMux v0.95'!AE56,"",'RT700 PinMux v0.94'!AE56&amp;" vs "&amp;'RT700 PinMux v0.95'!AE56)</f>
        <v/>
      </c>
      <c r="AF56" s="10" t="str">
        <f>IF('RT700 PinMux v0.94'!AF56='RT700 PinMux v0.95'!AF56,"",'RT700 PinMux v0.94'!AF56&amp;" vs "&amp;'RT700 PinMux v0.95'!AF56)</f>
        <v>0 vs 1</v>
      </c>
    </row>
    <row r="57" spans="2:32" s="7" customFormat="1" ht="11.5" x14ac:dyDescent="0.25">
      <c r="B57" s="222" t="str">
        <f>'RT700 PinMux v0.95'!B57</f>
        <v>Compute VDD2</v>
      </c>
      <c r="C57" s="217" t="str">
        <f>'RT700 PinMux v0.95'!C57</f>
        <v>VDDIO</v>
      </c>
      <c r="D57" s="113" t="str">
        <f>IF('RT700 PinMux v0.94'!D57='RT700 PinMux v0.95'!D57,"",'RT700 PinMux v0.94'!D57&amp;" vs "&amp;'RT700 PinMux v0.95'!D57)</f>
        <v/>
      </c>
      <c r="E57" s="113" t="str">
        <f>IF('RT700 PinMux v0.94'!E57='RT700 PinMux v0.95'!E57,"",'RT700 PinMux v0.94'!E57&amp;" vs "&amp;'RT700 PinMux v0.95'!E57)</f>
        <v/>
      </c>
      <c r="F57" s="186" t="str">
        <f>IF('RT700 PinMux v0.94'!F57='RT700 PinMux v0.95'!F57,"",'RT700 PinMux v0.94'!F57&amp;" vs "&amp;'RT700 PinMux v0.95'!F57)</f>
        <v/>
      </c>
      <c r="G57" s="202" t="str">
        <f>IF('RT700 PinMux v0.94'!G57='RT700 PinMux v0.95'!G57,"",'RT700 PinMux v0.94'!G57&amp;" vs "&amp;'RT700 PinMux v0.95'!G57)</f>
        <v/>
      </c>
      <c r="H57" s="202" t="str">
        <f>IF('RT700 PinMux v0.94'!H57='RT700 PinMux v0.95'!H57,"",'RT700 PinMux v0.94'!H57&amp;" vs "&amp;'RT700 PinMux v0.95'!H57)</f>
        <v/>
      </c>
      <c r="I57" s="202" t="str">
        <f>IF('RT700 PinMux v0.94'!I57='RT700 PinMux v0.95'!I57,"",'RT700 PinMux v0.94'!I57&amp;" vs "&amp;'RT700 PinMux v0.95'!I57)</f>
        <v/>
      </c>
      <c r="J57" s="202" t="str">
        <f>IF('RT700 PinMux v0.94'!J57='RT700 PinMux v0.95'!J57,"",'RT700 PinMux v0.94'!J57&amp;" vs "&amp;'RT700 PinMux v0.95'!J57)</f>
        <v/>
      </c>
      <c r="K57" s="203" t="str">
        <f>IF('RT700 PinMux v0.94'!K57='RT700 PinMux v0.95'!K57,"",'RT700 PinMux v0.94'!K57&amp;" vs "&amp;'RT700 PinMux v0.95'!K57)</f>
        <v/>
      </c>
      <c r="L57" s="324" t="str">
        <f>IF('RT700 PinMux v0.94'!L57='RT700 PinMux v0.95'!L57,"",'RT700 PinMux v0.94'!L57&amp;" vs "&amp;'RT700 PinMux v0.95'!L57)</f>
        <v/>
      </c>
      <c r="M57" s="95" t="str">
        <f>IF('RT700 PinMux v0.94'!M57='RT700 PinMux v0.95'!M57,"",'RT700 PinMux v0.94'!M57&amp;" vs "&amp;'RT700 PinMux v0.95'!M57)</f>
        <v/>
      </c>
      <c r="N57" s="185" t="str">
        <f>IF('RT700 PinMux v0.94'!N57='RT700 PinMux v0.95'!N57,"",'RT700 PinMux v0.94'!N57&amp;" vs "&amp;'RT700 PinMux v0.95'!N57)</f>
        <v/>
      </c>
      <c r="O57" s="134" t="str">
        <f>IF('RT700 PinMux v0.94'!O57='RT700 PinMux v0.95'!O57,"",'RT700 PinMux v0.94'!O57&amp;" vs "&amp;'RT700 PinMux v0.95'!O57)</f>
        <v/>
      </c>
      <c r="P57" s="102" t="str">
        <f>IF('RT700 PinMux v0.94'!P57='RT700 PinMux v0.95'!P57,"",'RT700 PinMux v0.94'!P57&amp;" vs "&amp;'RT700 PinMux v0.95'!P57)</f>
        <v/>
      </c>
      <c r="Q57" s="108" t="str">
        <f>IF('RT700 PinMux v0.94'!Q57='RT700 PinMux v0.95'!Q57,"",'RT700 PinMux v0.94'!Q57&amp;" vs "&amp;'RT700 PinMux v0.95'!Q57)</f>
        <v/>
      </c>
      <c r="R57" s="134" t="str">
        <f>IF('RT700 PinMux v0.94'!R57='RT700 PinMux v0.95'!R57,"",'RT700 PinMux v0.94'!R57&amp;" vs "&amp;'RT700 PinMux v0.95'!R57)</f>
        <v/>
      </c>
      <c r="S57" s="134" t="str">
        <f>IF('RT700 PinMux v0.94'!S57='RT700 PinMux v0.95'!S57,"",'RT700 PinMux v0.94'!S57&amp;" vs "&amp;'RT700 PinMux v0.95'!S57)</f>
        <v/>
      </c>
      <c r="T57" s="134"/>
      <c r="U57" s="134"/>
      <c r="V57" s="134"/>
      <c r="W57" s="134"/>
      <c r="X57" s="134"/>
      <c r="Y57" s="134"/>
      <c r="Z57" s="134"/>
      <c r="AA57" s="205" t="str">
        <f>IF('RT700 PinMux v0.94'!AA57='RT700 PinMux v0.95'!AA57,"",'RT700 PinMux v0.94'!AA57&amp;" vs "&amp;'RT700 PinMux v0.95'!AA57)</f>
        <v/>
      </c>
      <c r="AB57" s="199" t="str">
        <f>IF('RT700 PinMux v0.94'!AB57='RT700 PinMux v0.95'!AB57,"",'RT700 PinMux v0.94'!AB57&amp;" vs "&amp;'RT700 PinMux v0.95'!AB57)</f>
        <v/>
      </c>
      <c r="AC57" s="54" t="str">
        <f>IF('RT700 PinMux v0.94'!AC57='RT700 PinMux v0.95'!AC57,"",'RT700 PinMux v0.94'!AC57&amp;" vs "&amp;'RT700 PinMux v0.95'!AC57)</f>
        <v/>
      </c>
      <c r="AD57" s="11" t="str">
        <f>IF('RT700 PinMux v0.94'!AD57='RT700 PinMux v0.95'!AD57,"",'RT700 PinMux v0.94'!AD57&amp;" vs "&amp;'RT700 PinMux v0.95'!AD57)</f>
        <v/>
      </c>
      <c r="AE57" s="21" t="str">
        <f>IF('RT700 PinMux v0.94'!AE57='RT700 PinMux v0.95'!AE57,"",'RT700 PinMux v0.94'!AE57&amp;" vs "&amp;'RT700 PinMux v0.95'!AE57)</f>
        <v/>
      </c>
      <c r="AF57" s="10" t="str">
        <f>IF('RT700 PinMux v0.94'!AF57='RT700 PinMux v0.95'!AF57,"",'RT700 PinMux v0.94'!AF57&amp;" vs "&amp;'RT700 PinMux v0.95'!AF57)</f>
        <v/>
      </c>
    </row>
    <row r="58" spans="2:32" s="7" customFormat="1" ht="11.5" x14ac:dyDescent="0.25">
      <c r="B58" s="222" t="str">
        <f>'RT700 PinMux v0.95'!B58</f>
        <v>Compute VDD2</v>
      </c>
      <c r="C58" s="217" t="str">
        <f>'RT700 PinMux v0.95'!C58</f>
        <v>VDDIO</v>
      </c>
      <c r="D58" s="113" t="str">
        <f>IF('RT700 PinMux v0.94'!D58='RT700 PinMux v0.95'!D58,"",'RT700 PinMux v0.94'!D58&amp;" vs "&amp;'RT700 PinMux v0.95'!D58)</f>
        <v/>
      </c>
      <c r="E58" s="113" t="str">
        <f>IF('RT700 PinMux v0.94'!E58='RT700 PinMux v0.95'!E58,"",'RT700 PinMux v0.94'!E58&amp;" vs "&amp;'RT700 PinMux v0.95'!E58)</f>
        <v/>
      </c>
      <c r="F58" s="186" t="str">
        <f>IF('RT700 PinMux v0.94'!F58='RT700 PinMux v0.95'!F58,"",'RT700 PinMux v0.94'!F58&amp;" vs "&amp;'RT700 PinMux v0.95'!F58)</f>
        <v/>
      </c>
      <c r="G58" s="202" t="str">
        <f>IF('RT700 PinMux v0.94'!G58='RT700 PinMux v0.95'!G58,"",'RT700 PinMux v0.94'!G58&amp;" vs "&amp;'RT700 PinMux v0.95'!G58)</f>
        <v/>
      </c>
      <c r="H58" s="202" t="str">
        <f>IF('RT700 PinMux v0.94'!H58='RT700 PinMux v0.95'!H58,"",'RT700 PinMux v0.94'!H58&amp;" vs "&amp;'RT700 PinMux v0.95'!H58)</f>
        <v/>
      </c>
      <c r="I58" s="202" t="str">
        <f>IF('RT700 PinMux v0.94'!I58='RT700 PinMux v0.95'!I58,"",'RT700 PinMux v0.94'!I58&amp;" vs "&amp;'RT700 PinMux v0.95'!I58)</f>
        <v/>
      </c>
      <c r="J58" s="202" t="str">
        <f>IF('RT700 PinMux v0.94'!J58='RT700 PinMux v0.95'!J58,"",'RT700 PinMux v0.94'!J58&amp;" vs "&amp;'RT700 PinMux v0.95'!J58)</f>
        <v/>
      </c>
      <c r="K58" s="203" t="str">
        <f>IF('RT700 PinMux v0.94'!K58='RT700 PinMux v0.95'!K58,"",'RT700 PinMux v0.94'!K58&amp;" vs "&amp;'RT700 PinMux v0.95'!K58)</f>
        <v/>
      </c>
      <c r="L58" s="324" t="str">
        <f>IF('RT700 PinMux v0.94'!L58='RT700 PinMux v0.95'!L58,"",'RT700 PinMux v0.94'!L58&amp;" vs "&amp;'RT700 PinMux v0.95'!L58)</f>
        <v/>
      </c>
      <c r="M58" s="95" t="str">
        <f>IF('RT700 PinMux v0.94'!M58='RT700 PinMux v0.95'!M58,"",'RT700 PinMux v0.94'!M58&amp;" vs "&amp;'RT700 PinMux v0.95'!M58)</f>
        <v/>
      </c>
      <c r="N58" s="185" t="str">
        <f>IF('RT700 PinMux v0.94'!N58='RT700 PinMux v0.95'!N58,"",'RT700 PinMux v0.94'!N58&amp;" vs "&amp;'RT700 PinMux v0.95'!N58)</f>
        <v/>
      </c>
      <c r="O58" s="134" t="str">
        <f>IF('RT700 PinMux v0.94'!O58='RT700 PinMux v0.95'!O58,"",'RT700 PinMux v0.94'!O58&amp;" vs "&amp;'RT700 PinMux v0.95'!O58)</f>
        <v/>
      </c>
      <c r="P58" s="102" t="str">
        <f>IF('RT700 PinMux v0.94'!P58='RT700 PinMux v0.95'!P58,"",'RT700 PinMux v0.94'!P58&amp;" vs "&amp;'RT700 PinMux v0.95'!P58)</f>
        <v/>
      </c>
      <c r="Q58" s="108" t="str">
        <f>IF('RT700 PinMux v0.94'!Q58='RT700 PinMux v0.95'!Q58,"",'RT700 PinMux v0.94'!Q58&amp;" vs "&amp;'RT700 PinMux v0.95'!Q58)</f>
        <v/>
      </c>
      <c r="R58" s="134" t="str">
        <f>IF('RT700 PinMux v0.94'!R58='RT700 PinMux v0.95'!R58,"",'RT700 PinMux v0.94'!R58&amp;" vs "&amp;'RT700 PinMux v0.95'!R58)</f>
        <v/>
      </c>
      <c r="S58" s="134" t="str">
        <f>IF('RT700 PinMux v0.94'!S58='RT700 PinMux v0.95'!S58,"",'RT700 PinMux v0.94'!S58&amp;" vs "&amp;'RT700 PinMux v0.95'!S58)</f>
        <v/>
      </c>
      <c r="T58" s="134"/>
      <c r="U58" s="134"/>
      <c r="V58" s="134"/>
      <c r="W58" s="134"/>
      <c r="X58" s="134"/>
      <c r="Y58" s="134"/>
      <c r="Z58" s="134"/>
      <c r="AA58" s="205" t="str">
        <f>IF('RT700 PinMux v0.94'!AA58='RT700 PinMux v0.95'!AA58,"",'RT700 PinMux v0.94'!AA58&amp;" vs "&amp;'RT700 PinMux v0.95'!AA58)</f>
        <v/>
      </c>
      <c r="AB58" s="199" t="str">
        <f>IF('RT700 PinMux v0.94'!AB58='RT700 PinMux v0.95'!AB58,"",'RT700 PinMux v0.94'!AB58&amp;" vs "&amp;'RT700 PinMux v0.95'!AB58)</f>
        <v/>
      </c>
      <c r="AC58" s="54" t="str">
        <f>IF('RT700 PinMux v0.94'!AC58='RT700 PinMux v0.95'!AC58,"",'RT700 PinMux v0.94'!AC58&amp;" vs "&amp;'RT700 PinMux v0.95'!AC58)</f>
        <v/>
      </c>
      <c r="AD58" s="11" t="str">
        <f>IF('RT700 PinMux v0.94'!AD58='RT700 PinMux v0.95'!AD58,"",'RT700 PinMux v0.94'!AD58&amp;" vs "&amp;'RT700 PinMux v0.95'!AD58)</f>
        <v/>
      </c>
      <c r="AE58" s="21" t="str">
        <f>IF('RT700 PinMux v0.94'!AE58='RT700 PinMux v0.95'!AE58,"",'RT700 PinMux v0.94'!AE58&amp;" vs "&amp;'RT700 PinMux v0.95'!AE58)</f>
        <v/>
      </c>
      <c r="AF58" s="10" t="str">
        <f>IF('RT700 PinMux v0.94'!AF58='RT700 PinMux v0.95'!AF58,"",'RT700 PinMux v0.94'!AF58&amp;" vs "&amp;'RT700 PinMux v0.95'!AF58)</f>
        <v/>
      </c>
    </row>
    <row r="59" spans="2:32" s="7" customFormat="1" ht="11.5" x14ac:dyDescent="0.25">
      <c r="B59" s="222" t="str">
        <f>'RT700 PinMux v0.95'!B59</f>
        <v>Compute VDD2</v>
      </c>
      <c r="C59" s="217" t="str">
        <f>'RT700 PinMux v0.95'!C59</f>
        <v>VDDIO</v>
      </c>
      <c r="D59" s="113" t="str">
        <f>IF('RT700 PinMux v0.94'!D59='RT700 PinMux v0.95'!D59,"",'RT700 PinMux v0.94'!D59&amp;" vs "&amp;'RT700 PinMux v0.95'!D59)</f>
        <v/>
      </c>
      <c r="E59" s="113" t="str">
        <f>IF('RT700 PinMux v0.94'!E59='RT700 PinMux v0.95'!E59,"",'RT700 PinMux v0.94'!E59&amp;" vs "&amp;'RT700 PinMux v0.95'!E59)</f>
        <v/>
      </c>
      <c r="F59" s="113" t="str">
        <f>IF('RT700 PinMux v0.94'!F59='RT700 PinMux v0.95'!F59,"",'RT700 PinMux v0.94'!F59&amp;" vs "&amp;'RT700 PinMux v0.95'!F59)</f>
        <v/>
      </c>
      <c r="G59" s="202" t="str">
        <f>IF('RT700 PinMux v0.94'!G59='RT700 PinMux v0.95'!G59,"",'RT700 PinMux v0.94'!G59&amp;" vs "&amp;'RT700 PinMux v0.95'!G59)</f>
        <v/>
      </c>
      <c r="H59" s="202" t="str">
        <f>IF('RT700 PinMux v0.94'!H59='RT700 PinMux v0.95'!H59,"",'RT700 PinMux v0.94'!H59&amp;" vs "&amp;'RT700 PinMux v0.95'!H59)</f>
        <v/>
      </c>
      <c r="I59" s="202" t="str">
        <f>IF('RT700 PinMux v0.94'!I59='RT700 PinMux v0.95'!I59,"",'RT700 PinMux v0.94'!I59&amp;" vs "&amp;'RT700 PinMux v0.95'!I59)</f>
        <v/>
      </c>
      <c r="J59" s="202" t="str">
        <f>IF('RT700 PinMux v0.94'!J59='RT700 PinMux v0.95'!J59,"",'RT700 PinMux v0.94'!J59&amp;" vs "&amp;'RT700 PinMux v0.95'!J59)</f>
        <v xml:space="preserve"> vs x</v>
      </c>
      <c r="K59" s="203" t="str">
        <f>IF('RT700 PinMux v0.94'!K59='RT700 PinMux v0.95'!K59,"",'RT700 PinMux v0.94'!K59&amp;" vs "&amp;'RT700 PinMux v0.95'!K59)</f>
        <v/>
      </c>
      <c r="L59" s="324" t="str">
        <f>IF('RT700 PinMux v0.94'!L59='RT700 PinMux v0.95'!L59,"",'RT700 PinMux v0.94'!L59&amp;" vs "&amp;'RT700 PinMux v0.95'!L59)</f>
        <v/>
      </c>
      <c r="M59" s="95" t="str">
        <f>IF('RT700 PinMux v0.94'!M59='RT700 PinMux v0.95'!M59,"",'RT700 PinMux v0.94'!M59&amp;" vs "&amp;'RT700 PinMux v0.95'!M59)</f>
        <v/>
      </c>
      <c r="N59" s="160" t="str">
        <f>IF('RT700 PinMux v0.94'!N59='RT700 PinMux v0.95'!N59,"",'RT700 PinMux v0.94'!N59&amp;" vs "&amp;'RT700 PinMux v0.95'!N59)</f>
        <v/>
      </c>
      <c r="O59" s="266" t="str">
        <f>IF('RT700 PinMux v0.94'!O59='RT700 PinMux v0.95'!O59,"",'RT700 PinMux v0.94'!O59&amp;" vs "&amp;'RT700 PinMux v0.95'!O59)</f>
        <v/>
      </c>
      <c r="P59" s="102" t="str">
        <f>IF('RT700 PinMux v0.94'!P59='RT700 PinMux v0.95'!P59,"",'RT700 PinMux v0.94'!P59&amp;" vs "&amp;'RT700 PinMux v0.95'!P59)</f>
        <v/>
      </c>
      <c r="Q59" s="13" t="str">
        <f>IF('RT700 PinMux v0.94'!Q59='RT700 PinMux v0.95'!Q59,"",'RT700 PinMux v0.94'!Q59&amp;" vs "&amp;'RT700 PinMux v0.95'!Q59)</f>
        <v/>
      </c>
      <c r="R59" s="134" t="str">
        <f>IF('RT700 PinMux v0.94'!R59='RT700 PinMux v0.95'!R59,"",'RT700 PinMux v0.94'!R59&amp;" vs "&amp;'RT700 PinMux v0.95'!R59)</f>
        <v/>
      </c>
      <c r="S59" s="134" t="str">
        <f>IF('RT700 PinMux v0.94'!S59='RT700 PinMux v0.95'!S59,"",'RT700 PinMux v0.94'!S59&amp;" vs "&amp;'RT700 PinMux v0.95'!S59)</f>
        <v/>
      </c>
      <c r="T59" s="134"/>
      <c r="U59" s="134"/>
      <c r="V59" s="134"/>
      <c r="W59" s="134"/>
      <c r="X59" s="134"/>
      <c r="Y59" s="134"/>
      <c r="Z59" s="134"/>
      <c r="AA59" s="205" t="str">
        <f>IF('RT700 PinMux v0.94'!AA59='RT700 PinMux v0.95'!AA59,"",'RT700 PinMux v0.94'!AA59&amp;" vs "&amp;'RT700 PinMux v0.95'!AA59)</f>
        <v/>
      </c>
      <c r="AB59" s="199" t="str">
        <f>IF('RT700 PinMux v0.94'!AB59='RT700 PinMux v0.95'!AB59,"",'RT700 PinMux v0.94'!AB59&amp;" vs "&amp;'RT700 PinMux v0.95'!AB59)</f>
        <v/>
      </c>
      <c r="AC59" s="91" t="str">
        <f>IF('RT700 PinMux v0.94'!AC59='RT700 PinMux v0.95'!AC59,"",'RT700 PinMux v0.94'!AC59&amp;" vs "&amp;'RT700 PinMux v0.95'!AC59)</f>
        <v/>
      </c>
      <c r="AD59" s="11" t="str">
        <f>IF('RT700 PinMux v0.94'!AD59='RT700 PinMux v0.95'!AD59,"",'RT700 PinMux v0.94'!AD59&amp;" vs "&amp;'RT700 PinMux v0.95'!AD59)</f>
        <v/>
      </c>
      <c r="AE59" s="21" t="str">
        <f>IF('RT700 PinMux v0.94'!AE59='RT700 PinMux v0.95'!AE59,"",'RT700 PinMux v0.94'!AE59&amp;" vs "&amp;'RT700 PinMux v0.95'!AE59)</f>
        <v/>
      </c>
      <c r="AF59" s="10" t="str">
        <f>IF('RT700 PinMux v0.94'!AF59='RT700 PinMux v0.95'!AF59,"",'RT700 PinMux v0.94'!AF59&amp;" vs "&amp;'RT700 PinMux v0.95'!AF59)</f>
        <v/>
      </c>
    </row>
    <row r="60" spans="2:32" s="7" customFormat="1" ht="11.5" x14ac:dyDescent="0.25">
      <c r="B60" s="334"/>
      <c r="C60" s="286"/>
      <c r="D60" s="113"/>
      <c r="E60" s="113"/>
      <c r="F60" s="113"/>
      <c r="G60" s="202"/>
      <c r="H60" s="202"/>
      <c r="I60" s="202"/>
      <c r="J60" s="202"/>
      <c r="K60" s="203"/>
      <c r="L60" s="324"/>
      <c r="M60" s="134"/>
      <c r="N60" s="134"/>
      <c r="O60" s="134"/>
      <c r="P60" s="367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205"/>
      <c r="AB60" s="199"/>
      <c r="AC60" s="357"/>
      <c r="AD60" s="11"/>
      <c r="AE60" s="21"/>
      <c r="AF60" s="10"/>
    </row>
    <row r="61" spans="2:32" s="7" customFormat="1" ht="11.5" x14ac:dyDescent="0.25">
      <c r="B61" s="222" t="str">
        <f>'RT700 PinMux v0.95'!B61</f>
        <v>Media VDD2</v>
      </c>
      <c r="C61" s="149" t="str">
        <f>'RT700 PinMux v0.95'!C61</f>
        <v>VDDIO_2</v>
      </c>
      <c r="D61" s="113" t="str">
        <f>IF('RT700 PinMux v0.94'!D61='RT700 PinMux v0.95'!D61,"",'RT700 PinMux v0.94'!D61&amp;" vs "&amp;'RT700 PinMux v0.95'!D61)</f>
        <v/>
      </c>
      <c r="E61" s="186" t="str">
        <f>IF('RT700 PinMux v0.94'!E61='RT700 PinMux v0.95'!E61,"",'RT700 PinMux v0.94'!E61&amp;" vs "&amp;'RT700 PinMux v0.95'!E61)</f>
        <v/>
      </c>
      <c r="F61" s="186" t="str">
        <f>IF('RT700 PinMux v0.94'!F61='RT700 PinMux v0.95'!F61,"",'RT700 PinMux v0.94'!F61&amp;" vs "&amp;'RT700 PinMux v0.95'!F61)</f>
        <v/>
      </c>
      <c r="G61" s="202" t="str">
        <f>IF('RT700 PinMux v0.94'!G61='RT700 PinMux v0.95'!G61,"",'RT700 PinMux v0.94'!G61&amp;" vs "&amp;'RT700 PinMux v0.95'!G61)</f>
        <v/>
      </c>
      <c r="H61" s="202" t="str">
        <f>IF('RT700 PinMux v0.94'!H61='RT700 PinMux v0.95'!H61,"",'RT700 PinMux v0.94'!H61&amp;" vs "&amp;'RT700 PinMux v0.95'!H61)</f>
        <v/>
      </c>
      <c r="I61" s="202" t="str">
        <f>IF('RT700 PinMux v0.94'!I61='RT700 PinMux v0.95'!I61,"",'RT700 PinMux v0.94'!I61&amp;" vs "&amp;'RT700 PinMux v0.95'!I61)</f>
        <v/>
      </c>
      <c r="J61" s="202" t="str">
        <f>IF('RT700 PinMux v0.94'!J61='RT700 PinMux v0.95'!J61,"",'RT700 PinMux v0.94'!J61&amp;" vs "&amp;'RT700 PinMux v0.95'!J61)</f>
        <v/>
      </c>
      <c r="K61" s="203" t="str">
        <f>IF('RT700 PinMux v0.94'!K61='RT700 PinMux v0.95'!K61,"",'RT700 PinMux v0.94'!K61&amp;" vs "&amp;'RT700 PinMux v0.95'!K61)</f>
        <v/>
      </c>
      <c r="L61" s="324" t="str">
        <f>IF('RT700 PinMux v0.94'!L61='RT700 PinMux v0.95'!L61,"",'RT700 PinMux v0.94'!L61&amp;" vs "&amp;'RT700 PinMux v0.95'!L61)</f>
        <v/>
      </c>
      <c r="M61" s="134" t="str">
        <f>IF('RT700 PinMux v0.94'!M61='RT700 PinMux v0.95'!M61,"",'RT700 PinMux v0.94'!M61&amp;" vs "&amp;'RT700 PinMux v0.95'!M61)</f>
        <v/>
      </c>
      <c r="N61" s="185" t="str">
        <f>IF('RT700 PinMux v0.94'!N61='RT700 PinMux v0.95'!N61,"",'RT700 PinMux v0.94'!N61&amp;" vs "&amp;'RT700 PinMux v0.95'!N61)</f>
        <v/>
      </c>
      <c r="O61" s="134" t="str">
        <f>IF('RT700 PinMux v0.94'!O61='RT700 PinMux v0.95'!O61,"",'RT700 PinMux v0.94'!O61&amp;" vs "&amp;'RT700 PinMux v0.95'!O61)</f>
        <v/>
      </c>
      <c r="P61" s="189" t="str">
        <f>IF('RT700 PinMux v0.94'!P61='RT700 PinMux v0.95'!P61,"",'RT700 PinMux v0.94'!P61&amp;" vs "&amp;'RT700 PinMux v0.95'!P61)</f>
        <v/>
      </c>
      <c r="Q61" s="51" t="str">
        <f>IF('RT700 PinMux v0.94'!Q61='RT700 PinMux v0.95'!Q61,"",'RT700 PinMux v0.94'!Q61&amp;" vs "&amp;'RT700 PinMux v0.95'!Q61)</f>
        <v/>
      </c>
      <c r="R61" s="134" t="str">
        <f>IF('RT700 PinMux v0.94'!R61='RT700 PinMux v0.95'!R61,"",'RT700 PinMux v0.94'!R61&amp;" vs "&amp;'RT700 PinMux v0.95'!R61)</f>
        <v/>
      </c>
      <c r="S61" s="92" t="str">
        <f>IF('RT700 PinMux v0.94'!S61='RT700 PinMux v0.95'!S61,"",'RT700 PinMux v0.94'!S61&amp;" vs "&amp;'RT700 PinMux v0.95'!S61)</f>
        <v/>
      </c>
      <c r="T61" s="134"/>
      <c r="U61" s="134"/>
      <c r="V61" s="134"/>
      <c r="W61" s="134"/>
      <c r="X61" s="134"/>
      <c r="Y61" s="134"/>
      <c r="Z61" s="134"/>
      <c r="AA61" s="205" t="str">
        <f>IF('RT700 PinMux v0.94'!AA61='RT700 PinMux v0.95'!AA61,"",'RT700 PinMux v0.94'!AA61&amp;" vs "&amp;'RT700 PinMux v0.95'!AA61)</f>
        <v/>
      </c>
      <c r="AB61" s="199" t="str">
        <f>IF('RT700 PinMux v0.94'!AB61='RT700 PinMux v0.95'!AB61,"",'RT700 PinMux v0.94'!AB61&amp;" vs "&amp;'RT700 PinMux v0.95'!AB61)</f>
        <v xml:space="preserve">LCD_DBI-CSX-C vs </v>
      </c>
      <c r="AC61" s="357" t="str">
        <f>IF('RT700 PinMux v0.94'!AC61='RT700 PinMux v0.95'!AC61,"",'RT700 PinMux v0.94'!AC61&amp;" vs "&amp;'RT700 PinMux v0.95'!AC61)</f>
        <v/>
      </c>
      <c r="AD61" s="11" t="str">
        <f>IF('RT700 PinMux v0.94'!AD61='RT700 PinMux v0.95'!AD61,"",'RT700 PinMux v0.94'!AD61&amp;" vs "&amp;'RT700 PinMux v0.95'!AD61)</f>
        <v/>
      </c>
      <c r="AE61" s="21" t="str">
        <f>IF('RT700 PinMux v0.94'!AE61='RT700 PinMux v0.95'!AE61,"",'RT700 PinMux v0.94'!AE61&amp;" vs "&amp;'RT700 PinMux v0.95'!AE61)</f>
        <v/>
      </c>
      <c r="AF61" s="10" t="str">
        <f>IF('RT700 PinMux v0.94'!AF61='RT700 PinMux v0.95'!AF61,"",'RT700 PinMux v0.94'!AF61&amp;" vs "&amp;'RT700 PinMux v0.95'!AF61)</f>
        <v/>
      </c>
    </row>
    <row r="62" spans="2:32" s="7" customFormat="1" ht="11.5" x14ac:dyDescent="0.25">
      <c r="B62" s="222" t="str">
        <f>'RT700 PinMux v0.95'!B62</f>
        <v>Media VDD2</v>
      </c>
      <c r="C62" s="149" t="str">
        <f>'RT700 PinMux v0.95'!C62</f>
        <v>VDDIO_2</v>
      </c>
      <c r="D62" s="113" t="str">
        <f>IF('RT700 PinMux v0.94'!D62='RT700 PinMux v0.95'!D62,"",'RT700 PinMux v0.94'!D62&amp;" vs "&amp;'RT700 PinMux v0.95'!D62)</f>
        <v/>
      </c>
      <c r="E62" s="186" t="str">
        <f>IF('RT700 PinMux v0.94'!E62='RT700 PinMux v0.95'!E62,"",'RT700 PinMux v0.94'!E62&amp;" vs "&amp;'RT700 PinMux v0.95'!E62)</f>
        <v/>
      </c>
      <c r="F62" s="186" t="str">
        <f>IF('RT700 PinMux v0.94'!F62='RT700 PinMux v0.95'!F62,"",'RT700 PinMux v0.94'!F62&amp;" vs "&amp;'RT700 PinMux v0.95'!F62)</f>
        <v/>
      </c>
      <c r="G62" s="202" t="str">
        <f>IF('RT700 PinMux v0.94'!G62='RT700 PinMux v0.95'!G62,"",'RT700 PinMux v0.94'!G62&amp;" vs "&amp;'RT700 PinMux v0.95'!G62)</f>
        <v/>
      </c>
      <c r="H62" s="202" t="str">
        <f>IF('RT700 PinMux v0.94'!H62='RT700 PinMux v0.95'!H62,"",'RT700 PinMux v0.94'!H62&amp;" vs "&amp;'RT700 PinMux v0.95'!H62)</f>
        <v/>
      </c>
      <c r="I62" s="202" t="str">
        <f>IF('RT700 PinMux v0.94'!I62='RT700 PinMux v0.95'!I62,"",'RT700 PinMux v0.94'!I62&amp;" vs "&amp;'RT700 PinMux v0.95'!I62)</f>
        <v/>
      </c>
      <c r="J62" s="202" t="str">
        <f>IF('RT700 PinMux v0.94'!J62='RT700 PinMux v0.95'!J62,"",'RT700 PinMux v0.94'!J62&amp;" vs "&amp;'RT700 PinMux v0.95'!J62)</f>
        <v/>
      </c>
      <c r="K62" s="203" t="str">
        <f>IF('RT700 PinMux v0.94'!K62='RT700 PinMux v0.95'!K62,"",'RT700 PinMux v0.94'!K62&amp;" vs "&amp;'RT700 PinMux v0.95'!K62)</f>
        <v/>
      </c>
      <c r="L62" s="324" t="str">
        <f>IF('RT700 PinMux v0.94'!L62='RT700 PinMux v0.95'!L62,"",'RT700 PinMux v0.94'!L62&amp;" vs "&amp;'RT700 PinMux v0.95'!L62)</f>
        <v/>
      </c>
      <c r="M62" s="134" t="str">
        <f>IF('RT700 PinMux v0.94'!M62='RT700 PinMux v0.95'!M62,"",'RT700 PinMux v0.94'!M62&amp;" vs "&amp;'RT700 PinMux v0.95'!M62)</f>
        <v/>
      </c>
      <c r="N62" s="185" t="str">
        <f>IF('RT700 PinMux v0.94'!N62='RT700 PinMux v0.95'!N62,"",'RT700 PinMux v0.94'!N62&amp;" vs "&amp;'RT700 PinMux v0.95'!N62)</f>
        <v/>
      </c>
      <c r="O62" s="134" t="str">
        <f>IF('RT700 PinMux v0.94'!O62='RT700 PinMux v0.95'!O62,"",'RT700 PinMux v0.94'!O62&amp;" vs "&amp;'RT700 PinMux v0.95'!O62)</f>
        <v/>
      </c>
      <c r="P62" s="189" t="str">
        <f>IF('RT700 PinMux v0.94'!P62='RT700 PinMux v0.95'!P62,"",'RT700 PinMux v0.94'!P62&amp;" vs "&amp;'RT700 PinMux v0.95'!P62)</f>
        <v/>
      </c>
      <c r="Q62" s="51" t="str">
        <f>IF('RT700 PinMux v0.94'!Q62='RT700 PinMux v0.95'!Q62,"",'RT700 PinMux v0.94'!Q62&amp;" vs "&amp;'RT700 PinMux v0.95'!Q62)</f>
        <v/>
      </c>
      <c r="R62" s="134" t="str">
        <f>IF('RT700 PinMux v0.94'!R62='RT700 PinMux v0.95'!R62,"",'RT700 PinMux v0.94'!R62&amp;" vs "&amp;'RT700 PinMux v0.95'!R62)</f>
        <v/>
      </c>
      <c r="S62" s="92" t="str">
        <f>IF('RT700 PinMux v0.94'!S62='RT700 PinMux v0.95'!S62,"",'RT700 PinMux v0.94'!S62&amp;" vs "&amp;'RT700 PinMux v0.95'!S62)</f>
        <v/>
      </c>
      <c r="T62" s="134"/>
      <c r="U62" s="134"/>
      <c r="V62" s="134"/>
      <c r="W62" s="134"/>
      <c r="X62" s="134"/>
      <c r="Y62" s="134"/>
      <c r="Z62" s="134"/>
      <c r="AA62" s="205" t="str">
        <f>IF('RT700 PinMux v0.94'!AA62='RT700 PinMux v0.95'!AA62,"",'RT700 PinMux v0.94'!AA62&amp;" vs "&amp;'RT700 PinMux v0.95'!AA62)</f>
        <v/>
      </c>
      <c r="AB62" s="199" t="str">
        <f>IF('RT700 PinMux v0.94'!AB62='RT700 PinMux v0.95'!AB62,"",'RT700 PinMux v0.94'!AB62&amp;" vs "&amp;'RT700 PinMux v0.95'!AB62)</f>
        <v xml:space="preserve">LCD_DBI-DCX-C vs </v>
      </c>
      <c r="AC62" s="357" t="str">
        <f>IF('RT700 PinMux v0.94'!AC62='RT700 PinMux v0.95'!AC62,"",'RT700 PinMux v0.94'!AC62&amp;" vs "&amp;'RT700 PinMux v0.95'!AC62)</f>
        <v/>
      </c>
      <c r="AD62" s="11" t="str">
        <f>IF('RT700 PinMux v0.94'!AD62='RT700 PinMux v0.95'!AD62,"",'RT700 PinMux v0.94'!AD62&amp;" vs "&amp;'RT700 PinMux v0.95'!AD62)</f>
        <v/>
      </c>
      <c r="AE62" s="21" t="str">
        <f>IF('RT700 PinMux v0.94'!AE62='RT700 PinMux v0.95'!AE62,"",'RT700 PinMux v0.94'!AE62&amp;" vs "&amp;'RT700 PinMux v0.95'!AE62)</f>
        <v/>
      </c>
      <c r="AF62" s="10" t="str">
        <f>IF('RT700 PinMux v0.94'!AF62='RT700 PinMux v0.95'!AF62,"",'RT700 PinMux v0.94'!AF62&amp;" vs "&amp;'RT700 PinMux v0.95'!AF62)</f>
        <v/>
      </c>
    </row>
    <row r="63" spans="2:32" s="7" customFormat="1" ht="11.5" x14ac:dyDescent="0.25">
      <c r="B63" s="222" t="str">
        <f>'RT700 PinMux v0.95'!B63</f>
        <v>Media VDD2</v>
      </c>
      <c r="C63" s="149" t="str">
        <f>'RT700 PinMux v0.95'!C63</f>
        <v>VDDIO_2</v>
      </c>
      <c r="D63" s="113" t="str">
        <f>IF('RT700 PinMux v0.94'!D63='RT700 PinMux v0.95'!D63,"",'RT700 PinMux v0.94'!D63&amp;" vs "&amp;'RT700 PinMux v0.95'!D63)</f>
        <v/>
      </c>
      <c r="E63" s="186" t="str">
        <f>IF('RT700 PinMux v0.94'!E63='RT700 PinMux v0.95'!E63,"",'RT700 PinMux v0.94'!E63&amp;" vs "&amp;'RT700 PinMux v0.95'!E63)</f>
        <v/>
      </c>
      <c r="F63" s="186" t="str">
        <f>IF('RT700 PinMux v0.94'!F63='RT700 PinMux v0.95'!F63,"",'RT700 PinMux v0.94'!F63&amp;" vs "&amp;'RT700 PinMux v0.95'!F63)</f>
        <v/>
      </c>
      <c r="G63" s="202" t="str">
        <f>IF('RT700 PinMux v0.94'!G63='RT700 PinMux v0.95'!G63,"",'RT700 PinMux v0.94'!G63&amp;" vs "&amp;'RT700 PinMux v0.95'!G63)</f>
        <v/>
      </c>
      <c r="H63" s="202" t="str">
        <f>IF('RT700 PinMux v0.94'!H63='RT700 PinMux v0.95'!H63,"",'RT700 PinMux v0.94'!H63&amp;" vs "&amp;'RT700 PinMux v0.95'!H63)</f>
        <v/>
      </c>
      <c r="I63" s="202" t="str">
        <f>IF('RT700 PinMux v0.94'!I63='RT700 PinMux v0.95'!I63,"",'RT700 PinMux v0.94'!I63&amp;" vs "&amp;'RT700 PinMux v0.95'!I63)</f>
        <v/>
      </c>
      <c r="J63" s="202" t="str">
        <f>IF('RT700 PinMux v0.94'!J63='RT700 PinMux v0.95'!J63,"",'RT700 PinMux v0.94'!J63&amp;" vs "&amp;'RT700 PinMux v0.95'!J63)</f>
        <v/>
      </c>
      <c r="K63" s="203" t="str">
        <f>IF('RT700 PinMux v0.94'!K63='RT700 PinMux v0.95'!K63,"",'RT700 PinMux v0.94'!K63&amp;" vs "&amp;'RT700 PinMux v0.95'!K63)</f>
        <v/>
      </c>
      <c r="L63" s="324" t="str">
        <f>IF('RT700 PinMux v0.94'!L63='RT700 PinMux v0.95'!L63,"",'RT700 PinMux v0.94'!L63&amp;" vs "&amp;'RT700 PinMux v0.95'!L63)</f>
        <v/>
      </c>
      <c r="M63" s="241" t="str">
        <f>IF('RT700 PinMux v0.94'!M63='RT700 PinMux v0.95'!M63,"",'RT700 PinMux v0.94'!M63&amp;" vs "&amp;'RT700 PinMux v0.95'!M63)</f>
        <v/>
      </c>
      <c r="N63" s="134" t="str">
        <f>IF('RT700 PinMux v0.94'!N63='RT700 PinMux v0.95'!N63,"",'RT700 PinMux v0.94'!N63&amp;" vs "&amp;'RT700 PinMux v0.95'!N63)</f>
        <v/>
      </c>
      <c r="O63" s="134" t="str">
        <f>IF('RT700 PinMux v0.94'!O63='RT700 PinMux v0.95'!O63,"",'RT700 PinMux v0.94'!O63&amp;" vs "&amp;'RT700 PinMux v0.95'!O63)</f>
        <v/>
      </c>
      <c r="P63" s="189" t="str">
        <f>IF('RT700 PinMux v0.94'!P63='RT700 PinMux v0.95'!P63,"",'RT700 PinMux v0.94'!P63&amp;" vs "&amp;'RT700 PinMux v0.95'!P63)</f>
        <v/>
      </c>
      <c r="Q63" s="51" t="str">
        <f>IF('RT700 PinMux v0.94'!Q63='RT700 PinMux v0.95'!Q63,"",'RT700 PinMux v0.94'!Q63&amp;" vs "&amp;'RT700 PinMux v0.95'!Q63)</f>
        <v/>
      </c>
      <c r="R63" s="107" t="str">
        <f>IF('RT700 PinMux v0.94'!R63='RT700 PinMux v0.95'!R63,"",'RT700 PinMux v0.94'!R63&amp;" vs "&amp;'RT700 PinMux v0.95'!R63)</f>
        <v/>
      </c>
      <c r="S63" s="92" t="str">
        <f>IF('RT700 PinMux v0.94'!S63='RT700 PinMux v0.95'!S63,"",'RT700 PinMux v0.94'!S63&amp;" vs "&amp;'RT700 PinMux v0.95'!S63)</f>
        <v/>
      </c>
      <c r="T63" s="134"/>
      <c r="U63" s="134"/>
      <c r="V63" s="134"/>
      <c r="W63" s="134"/>
      <c r="X63" s="134"/>
      <c r="Y63" s="134"/>
      <c r="Z63" s="134"/>
      <c r="AA63" s="205" t="str">
        <f>IF('RT700 PinMux v0.94'!AA63='RT700 PinMux v0.95'!AA63,"",'RT700 PinMux v0.94'!AA63&amp;" vs "&amp;'RT700 PinMux v0.95'!AA63)</f>
        <v/>
      </c>
      <c r="AB63" s="199" t="str">
        <f>IF('RT700 PinMux v0.94'!AB63='RT700 PinMux v0.95'!AB63,"",'RT700 PinMux v0.94'!AB63&amp;" vs "&amp;'RT700 PinMux v0.95'!AB63)</f>
        <v/>
      </c>
      <c r="AC63" s="357" t="str">
        <f>IF('RT700 PinMux v0.94'!AC63='RT700 PinMux v0.95'!AC63,"",'RT700 PinMux v0.94'!AC63&amp;" vs "&amp;'RT700 PinMux v0.95'!AC63)</f>
        <v/>
      </c>
      <c r="AD63" s="11" t="str">
        <f>IF('RT700 PinMux v0.94'!AD63='RT700 PinMux v0.95'!AD63,"",'RT700 PinMux v0.94'!AD63&amp;" vs "&amp;'RT700 PinMux v0.95'!AD63)</f>
        <v/>
      </c>
      <c r="AE63" s="21" t="str">
        <f>IF('RT700 PinMux v0.94'!AE63='RT700 PinMux v0.95'!AE63,"",'RT700 PinMux v0.94'!AE63&amp;" vs "&amp;'RT700 PinMux v0.95'!AE63)</f>
        <v/>
      </c>
      <c r="AF63" s="10" t="str">
        <f>IF('RT700 PinMux v0.94'!AF63='RT700 PinMux v0.95'!AF63,"",'RT700 PinMux v0.94'!AF63&amp;" vs "&amp;'RT700 PinMux v0.95'!AF63)</f>
        <v/>
      </c>
    </row>
    <row r="64" spans="2:32" s="7" customFormat="1" ht="11.5" x14ac:dyDescent="0.25">
      <c r="B64" s="222" t="str">
        <f>'RT700 PinMux v0.95'!B64</f>
        <v>Media VDD2</v>
      </c>
      <c r="C64" s="149" t="str">
        <f>'RT700 PinMux v0.95'!C64</f>
        <v>VDDIO_2</v>
      </c>
      <c r="D64" s="113" t="str">
        <f>IF('RT700 PinMux v0.94'!D64='RT700 PinMux v0.95'!D64,"",'RT700 PinMux v0.94'!D64&amp;" vs "&amp;'RT700 PinMux v0.95'!D64)</f>
        <v/>
      </c>
      <c r="E64" s="186" t="str">
        <f>IF('RT700 PinMux v0.94'!E64='RT700 PinMux v0.95'!E64,"",'RT700 PinMux v0.94'!E64&amp;" vs "&amp;'RT700 PinMux v0.95'!E64)</f>
        <v/>
      </c>
      <c r="F64" s="186" t="str">
        <f>IF('RT700 PinMux v0.94'!F64='RT700 PinMux v0.95'!F64,"",'RT700 PinMux v0.94'!F64&amp;" vs "&amp;'RT700 PinMux v0.95'!F64)</f>
        <v/>
      </c>
      <c r="G64" s="202" t="str">
        <f>IF('RT700 PinMux v0.94'!G64='RT700 PinMux v0.95'!G64,"",'RT700 PinMux v0.94'!G64&amp;" vs "&amp;'RT700 PinMux v0.95'!G64)</f>
        <v/>
      </c>
      <c r="H64" s="202" t="str">
        <f>IF('RT700 PinMux v0.94'!H64='RT700 PinMux v0.95'!H64,"",'RT700 PinMux v0.94'!H64&amp;" vs "&amp;'RT700 PinMux v0.95'!H64)</f>
        <v/>
      </c>
      <c r="I64" s="202" t="str">
        <f>IF('RT700 PinMux v0.94'!I64='RT700 PinMux v0.95'!I64,"",'RT700 PinMux v0.94'!I64&amp;" vs "&amp;'RT700 PinMux v0.95'!I64)</f>
        <v/>
      </c>
      <c r="J64" s="202" t="str">
        <f>IF('RT700 PinMux v0.94'!J64='RT700 PinMux v0.95'!J64,"",'RT700 PinMux v0.94'!J64&amp;" vs "&amp;'RT700 PinMux v0.95'!J64)</f>
        <v/>
      </c>
      <c r="K64" s="203" t="str">
        <f>IF('RT700 PinMux v0.94'!K64='RT700 PinMux v0.95'!K64,"",'RT700 PinMux v0.94'!K64&amp;" vs "&amp;'RT700 PinMux v0.95'!K64)</f>
        <v/>
      </c>
      <c r="L64" s="324" t="str">
        <f>IF('RT700 PinMux v0.94'!L64='RT700 PinMux v0.95'!L64,"",'RT700 PinMux v0.94'!L64&amp;" vs "&amp;'RT700 PinMux v0.95'!L64)</f>
        <v/>
      </c>
      <c r="M64" s="241" t="str">
        <f>IF('RT700 PinMux v0.94'!M64='RT700 PinMux v0.95'!M64,"",'RT700 PinMux v0.94'!M64&amp;" vs "&amp;'RT700 PinMux v0.95'!M64)</f>
        <v/>
      </c>
      <c r="N64" s="134" t="str">
        <f>IF('RT700 PinMux v0.94'!N64='RT700 PinMux v0.95'!N64,"",'RT700 PinMux v0.94'!N64&amp;" vs "&amp;'RT700 PinMux v0.95'!N64)</f>
        <v/>
      </c>
      <c r="O64" s="134" t="str">
        <f>IF('RT700 PinMux v0.94'!O64='RT700 PinMux v0.95'!O64,"",'RT700 PinMux v0.94'!O64&amp;" vs "&amp;'RT700 PinMux v0.95'!O64)</f>
        <v/>
      </c>
      <c r="P64" s="189" t="str">
        <f>IF('RT700 PinMux v0.94'!P64='RT700 PinMux v0.95'!P64,"",'RT700 PinMux v0.94'!P64&amp;" vs "&amp;'RT700 PinMux v0.95'!P64)</f>
        <v/>
      </c>
      <c r="Q64" s="51" t="str">
        <f>IF('RT700 PinMux v0.94'!Q64='RT700 PinMux v0.95'!Q64,"",'RT700 PinMux v0.94'!Q64&amp;" vs "&amp;'RT700 PinMux v0.95'!Q64)</f>
        <v/>
      </c>
      <c r="R64" s="107" t="str">
        <f>IF('RT700 PinMux v0.94'!R64='RT700 PinMux v0.95'!R64,"",'RT700 PinMux v0.94'!R64&amp;" vs "&amp;'RT700 PinMux v0.95'!R64)</f>
        <v/>
      </c>
      <c r="S64" s="92" t="str">
        <f>IF('RT700 PinMux v0.94'!S64='RT700 PinMux v0.95'!S64,"",'RT700 PinMux v0.94'!S64&amp;" vs "&amp;'RT700 PinMux v0.95'!S64)</f>
        <v/>
      </c>
      <c r="T64" s="134"/>
      <c r="U64" s="134"/>
      <c r="V64" s="134"/>
      <c r="W64" s="134"/>
      <c r="X64" s="134"/>
      <c r="Y64" s="134"/>
      <c r="Z64" s="134"/>
      <c r="AA64" s="205" t="str">
        <f>IF('RT700 PinMux v0.94'!AA64='RT700 PinMux v0.95'!AA64,"",'RT700 PinMux v0.94'!AA64&amp;" vs "&amp;'RT700 PinMux v0.95'!AA64)</f>
        <v/>
      </c>
      <c r="AB64" s="199" t="str">
        <f>IF('RT700 PinMux v0.94'!AB64='RT700 PinMux v0.95'!AB64,"",'RT700 PinMux v0.94'!AB64&amp;" vs "&amp;'RT700 PinMux v0.95'!AB64)</f>
        <v/>
      </c>
      <c r="AC64" s="357" t="str">
        <f>IF('RT700 PinMux v0.94'!AC64='RT700 PinMux v0.95'!AC64,"",'RT700 PinMux v0.94'!AC64&amp;" vs "&amp;'RT700 PinMux v0.95'!AC64)</f>
        <v/>
      </c>
      <c r="AD64" s="11" t="str">
        <f>IF('RT700 PinMux v0.94'!AD64='RT700 PinMux v0.95'!AD64,"",'RT700 PinMux v0.94'!AD64&amp;" vs "&amp;'RT700 PinMux v0.95'!AD64)</f>
        <v/>
      </c>
      <c r="AE64" s="21" t="str">
        <f>IF('RT700 PinMux v0.94'!AE64='RT700 PinMux v0.95'!AE64,"",'RT700 PinMux v0.94'!AE64&amp;" vs "&amp;'RT700 PinMux v0.95'!AE64)</f>
        <v/>
      </c>
      <c r="AF64" s="10" t="str">
        <f>IF('RT700 PinMux v0.94'!AF64='RT700 PinMux v0.95'!AF64,"",'RT700 PinMux v0.94'!AF64&amp;" vs "&amp;'RT700 PinMux v0.95'!AF64)</f>
        <v/>
      </c>
    </row>
    <row r="65" spans="2:32" s="7" customFormat="1" ht="11.5" x14ac:dyDescent="0.25">
      <c r="B65" s="222" t="str">
        <f>'RT700 PinMux v0.95'!B65</f>
        <v>Media VDD2</v>
      </c>
      <c r="C65" s="149" t="str">
        <f>'RT700 PinMux v0.95'!C65</f>
        <v>VDDIO_2</v>
      </c>
      <c r="D65" s="113" t="str">
        <f>IF('RT700 PinMux v0.94'!D65='RT700 PinMux v0.95'!D65,"",'RT700 PinMux v0.94'!D65&amp;" vs "&amp;'RT700 PinMux v0.95'!D65)</f>
        <v/>
      </c>
      <c r="E65" s="186" t="str">
        <f>IF('RT700 PinMux v0.94'!E65='RT700 PinMux v0.95'!E65,"",'RT700 PinMux v0.94'!E65&amp;" vs "&amp;'RT700 PinMux v0.95'!E65)</f>
        <v/>
      </c>
      <c r="F65" s="186" t="str">
        <f>IF('RT700 PinMux v0.94'!F65='RT700 PinMux v0.95'!F65,"",'RT700 PinMux v0.94'!F65&amp;" vs "&amp;'RT700 PinMux v0.95'!F65)</f>
        <v/>
      </c>
      <c r="G65" s="202" t="str">
        <f>IF('RT700 PinMux v0.94'!G65='RT700 PinMux v0.95'!G65,"",'RT700 PinMux v0.94'!G65&amp;" vs "&amp;'RT700 PinMux v0.95'!G65)</f>
        <v/>
      </c>
      <c r="H65" s="202" t="str">
        <f>IF('RT700 PinMux v0.94'!H65='RT700 PinMux v0.95'!H65,"",'RT700 PinMux v0.94'!H65&amp;" vs "&amp;'RT700 PinMux v0.95'!H65)</f>
        <v/>
      </c>
      <c r="I65" s="202" t="str">
        <f>IF('RT700 PinMux v0.94'!I65='RT700 PinMux v0.95'!I65,"",'RT700 PinMux v0.94'!I65&amp;" vs "&amp;'RT700 PinMux v0.95'!I65)</f>
        <v/>
      </c>
      <c r="J65" s="202" t="str">
        <f>IF('RT700 PinMux v0.94'!J65='RT700 PinMux v0.95'!J65,"",'RT700 PinMux v0.94'!J65&amp;" vs "&amp;'RT700 PinMux v0.95'!J65)</f>
        <v/>
      </c>
      <c r="K65" s="203" t="str">
        <f>IF('RT700 PinMux v0.94'!K65='RT700 PinMux v0.95'!K65,"",'RT700 PinMux v0.94'!K65&amp;" vs "&amp;'RT700 PinMux v0.95'!K65)</f>
        <v/>
      </c>
      <c r="L65" s="324" t="str">
        <f>IF('RT700 PinMux v0.94'!L65='RT700 PinMux v0.95'!L65,"",'RT700 PinMux v0.94'!L65&amp;" vs "&amp;'RT700 PinMux v0.95'!L65)</f>
        <v/>
      </c>
      <c r="M65" s="241" t="str">
        <f>IF('RT700 PinMux v0.94'!M65='RT700 PinMux v0.95'!M65,"",'RT700 PinMux v0.94'!M65&amp;" vs "&amp;'RT700 PinMux v0.95'!M65)</f>
        <v/>
      </c>
      <c r="N65" s="134" t="str">
        <f>IF('RT700 PinMux v0.94'!N65='RT700 PinMux v0.95'!N65,"",'RT700 PinMux v0.94'!N65&amp;" vs "&amp;'RT700 PinMux v0.95'!N65)</f>
        <v/>
      </c>
      <c r="O65" s="134" t="str">
        <f>IF('RT700 PinMux v0.94'!O65='RT700 PinMux v0.95'!O65,"",'RT700 PinMux v0.94'!O65&amp;" vs "&amp;'RT700 PinMux v0.95'!O65)</f>
        <v/>
      </c>
      <c r="P65" s="189" t="str">
        <f>IF('RT700 PinMux v0.94'!P65='RT700 PinMux v0.95'!P65,"",'RT700 PinMux v0.94'!P65&amp;" vs "&amp;'RT700 PinMux v0.95'!P65)</f>
        <v/>
      </c>
      <c r="Q65" s="51" t="str">
        <f>IF('RT700 PinMux v0.94'!Q65='RT700 PinMux v0.95'!Q65,"",'RT700 PinMux v0.94'!Q65&amp;" vs "&amp;'RT700 PinMux v0.95'!Q65)</f>
        <v/>
      </c>
      <c r="R65" s="107" t="str">
        <f>IF('RT700 PinMux v0.94'!R65='RT700 PinMux v0.95'!R65,"",'RT700 PinMux v0.94'!R65&amp;" vs "&amp;'RT700 PinMux v0.95'!R65)</f>
        <v/>
      </c>
      <c r="S65" s="92" t="str">
        <f>IF('RT700 PinMux v0.94'!S65='RT700 PinMux v0.95'!S65,"",'RT700 PinMux v0.94'!S65&amp;" vs "&amp;'RT700 PinMux v0.95'!S65)</f>
        <v/>
      </c>
      <c r="T65" s="134"/>
      <c r="U65" s="134"/>
      <c r="V65" s="134"/>
      <c r="W65" s="134"/>
      <c r="X65" s="134"/>
      <c r="Y65" s="134"/>
      <c r="Z65" s="134"/>
      <c r="AA65" s="205" t="str">
        <f>IF('RT700 PinMux v0.94'!AA65='RT700 PinMux v0.95'!AA65,"",'RT700 PinMux v0.94'!AA65&amp;" vs "&amp;'RT700 PinMux v0.95'!AA65)</f>
        <v/>
      </c>
      <c r="AB65" s="199" t="str">
        <f>IF('RT700 PinMux v0.94'!AB65='RT700 PinMux v0.95'!AB65,"",'RT700 PinMux v0.94'!AB65&amp;" vs "&amp;'RT700 PinMux v0.95'!AB65)</f>
        <v/>
      </c>
      <c r="AC65" s="357" t="str">
        <f>IF('RT700 PinMux v0.94'!AC65='RT700 PinMux v0.95'!AC65,"",'RT700 PinMux v0.94'!AC65&amp;" vs "&amp;'RT700 PinMux v0.95'!AC65)</f>
        <v/>
      </c>
      <c r="AD65" s="11" t="str">
        <f>IF('RT700 PinMux v0.94'!AD65='RT700 PinMux v0.95'!AD65,"",'RT700 PinMux v0.94'!AD65&amp;" vs "&amp;'RT700 PinMux v0.95'!AD65)</f>
        <v/>
      </c>
      <c r="AE65" s="21" t="str">
        <f>IF('RT700 PinMux v0.94'!AE65='RT700 PinMux v0.95'!AE65,"",'RT700 PinMux v0.94'!AE65&amp;" vs "&amp;'RT700 PinMux v0.95'!AE65)</f>
        <v/>
      </c>
      <c r="AF65" s="10" t="str">
        <f>IF('RT700 PinMux v0.94'!AF65='RT700 PinMux v0.95'!AF65,"",'RT700 PinMux v0.94'!AF65&amp;" vs "&amp;'RT700 PinMux v0.95'!AF65)</f>
        <v/>
      </c>
    </row>
    <row r="66" spans="2:32" s="7" customFormat="1" ht="11.5" x14ac:dyDescent="0.25">
      <c r="B66" s="222" t="str">
        <f>'RT700 PinMux v0.95'!B66</f>
        <v>Media VDD2</v>
      </c>
      <c r="C66" s="149" t="str">
        <f>'RT700 PinMux v0.95'!C66</f>
        <v>VDDIO_2</v>
      </c>
      <c r="D66" s="113" t="str">
        <f>IF('RT700 PinMux v0.94'!D66='RT700 PinMux v0.95'!D66,"",'RT700 PinMux v0.94'!D66&amp;" vs "&amp;'RT700 PinMux v0.95'!D66)</f>
        <v/>
      </c>
      <c r="E66" s="186" t="str">
        <f>IF('RT700 PinMux v0.94'!E66='RT700 PinMux v0.95'!E66,"",'RT700 PinMux v0.94'!E66&amp;" vs "&amp;'RT700 PinMux v0.95'!E66)</f>
        <v/>
      </c>
      <c r="F66" s="186" t="str">
        <f>IF('RT700 PinMux v0.94'!F66='RT700 PinMux v0.95'!F66,"",'RT700 PinMux v0.94'!F66&amp;" vs "&amp;'RT700 PinMux v0.95'!F66)</f>
        <v/>
      </c>
      <c r="G66" s="202" t="str">
        <f>IF('RT700 PinMux v0.94'!G66='RT700 PinMux v0.95'!G66,"",'RT700 PinMux v0.94'!G66&amp;" vs "&amp;'RT700 PinMux v0.95'!G66)</f>
        <v/>
      </c>
      <c r="H66" s="202" t="str">
        <f>IF('RT700 PinMux v0.94'!H66='RT700 PinMux v0.95'!H66,"",'RT700 PinMux v0.94'!H66&amp;" vs "&amp;'RT700 PinMux v0.95'!H66)</f>
        <v/>
      </c>
      <c r="I66" s="202" t="str">
        <f>IF('RT700 PinMux v0.94'!I66='RT700 PinMux v0.95'!I66,"",'RT700 PinMux v0.94'!I66&amp;" vs "&amp;'RT700 PinMux v0.95'!I66)</f>
        <v/>
      </c>
      <c r="J66" s="202" t="str">
        <f>IF('RT700 PinMux v0.94'!J66='RT700 PinMux v0.95'!J66,"",'RT700 PinMux v0.94'!J66&amp;" vs "&amp;'RT700 PinMux v0.95'!J66)</f>
        <v/>
      </c>
      <c r="K66" s="203" t="str">
        <f>IF('RT700 PinMux v0.94'!K66='RT700 PinMux v0.95'!K66,"",'RT700 PinMux v0.94'!K66&amp;" vs "&amp;'RT700 PinMux v0.95'!K66)</f>
        <v/>
      </c>
      <c r="L66" s="324" t="str">
        <f>IF('RT700 PinMux v0.94'!L66='RT700 PinMux v0.95'!L66,"",'RT700 PinMux v0.94'!L66&amp;" vs "&amp;'RT700 PinMux v0.95'!L66)</f>
        <v/>
      </c>
      <c r="M66" s="241" t="str">
        <f>IF('RT700 PinMux v0.94'!M66='RT700 PinMux v0.95'!M66,"",'RT700 PinMux v0.94'!M66&amp;" vs "&amp;'RT700 PinMux v0.95'!M66)</f>
        <v/>
      </c>
      <c r="N66" s="134" t="str">
        <f>IF('RT700 PinMux v0.94'!N66='RT700 PinMux v0.95'!N66,"",'RT700 PinMux v0.94'!N66&amp;" vs "&amp;'RT700 PinMux v0.95'!N66)</f>
        <v/>
      </c>
      <c r="O66" s="134" t="str">
        <f>IF('RT700 PinMux v0.94'!O66='RT700 PinMux v0.95'!O66,"",'RT700 PinMux v0.94'!O66&amp;" vs "&amp;'RT700 PinMux v0.95'!O66)</f>
        <v/>
      </c>
      <c r="P66" s="189" t="str">
        <f>IF('RT700 PinMux v0.94'!P66='RT700 PinMux v0.95'!P66,"",'RT700 PinMux v0.94'!P66&amp;" vs "&amp;'RT700 PinMux v0.95'!P66)</f>
        <v/>
      </c>
      <c r="Q66" s="51" t="str">
        <f>IF('RT700 PinMux v0.94'!Q66='RT700 PinMux v0.95'!Q66,"",'RT700 PinMux v0.94'!Q66&amp;" vs "&amp;'RT700 PinMux v0.95'!Q66)</f>
        <v/>
      </c>
      <c r="R66" s="107" t="str">
        <f>IF('RT700 PinMux v0.94'!R66='RT700 PinMux v0.95'!R66,"",'RT700 PinMux v0.94'!R66&amp;" vs "&amp;'RT700 PinMux v0.95'!R66)</f>
        <v/>
      </c>
      <c r="S66" s="92" t="str">
        <f>IF('RT700 PinMux v0.94'!S66='RT700 PinMux v0.95'!S66,"",'RT700 PinMux v0.94'!S66&amp;" vs "&amp;'RT700 PinMux v0.95'!S66)</f>
        <v/>
      </c>
      <c r="T66" s="134"/>
      <c r="U66" s="134"/>
      <c r="V66" s="134"/>
      <c r="W66" s="134"/>
      <c r="X66" s="134"/>
      <c r="Y66" s="134"/>
      <c r="Z66" s="134"/>
      <c r="AA66" s="205" t="str">
        <f>IF('RT700 PinMux v0.94'!AA66='RT700 PinMux v0.95'!AA66,"",'RT700 PinMux v0.94'!AA66&amp;" vs "&amp;'RT700 PinMux v0.95'!AA66)</f>
        <v/>
      </c>
      <c r="AB66" s="199" t="str">
        <f>IF('RT700 PinMux v0.94'!AB66='RT700 PinMux v0.95'!AB66,"",'RT700 PinMux v0.94'!AB66&amp;" vs "&amp;'RT700 PinMux v0.95'!AB66)</f>
        <v/>
      </c>
      <c r="AC66" s="357" t="str">
        <f>IF('RT700 PinMux v0.94'!AC66='RT700 PinMux v0.95'!AC66,"",'RT700 PinMux v0.94'!AC66&amp;" vs "&amp;'RT700 PinMux v0.95'!AC66)</f>
        <v/>
      </c>
      <c r="AD66" s="11" t="str">
        <f>IF('RT700 PinMux v0.94'!AD66='RT700 PinMux v0.95'!AD66,"",'RT700 PinMux v0.94'!AD66&amp;" vs "&amp;'RT700 PinMux v0.95'!AD66)</f>
        <v/>
      </c>
      <c r="AE66" s="21" t="str">
        <f>IF('RT700 PinMux v0.94'!AE66='RT700 PinMux v0.95'!AE66,"",'RT700 PinMux v0.94'!AE66&amp;" vs "&amp;'RT700 PinMux v0.95'!AE66)</f>
        <v/>
      </c>
      <c r="AF66" s="10" t="str">
        <f>IF('RT700 PinMux v0.94'!AF66='RT700 PinMux v0.95'!AF66,"",'RT700 PinMux v0.94'!AF66&amp;" vs "&amp;'RT700 PinMux v0.95'!AF66)</f>
        <v/>
      </c>
    </row>
    <row r="67" spans="2:32" s="7" customFormat="1" ht="11.5" x14ac:dyDescent="0.25">
      <c r="B67" s="222" t="str">
        <f>'RT700 PinMux v0.95'!B67</f>
        <v>Media VDD2</v>
      </c>
      <c r="C67" s="149" t="str">
        <f>'RT700 PinMux v0.95'!C67</f>
        <v>VDDIO_2</v>
      </c>
      <c r="D67" s="113" t="str">
        <f>IF('RT700 PinMux v0.94'!D67='RT700 PinMux v0.95'!D67,"",'RT700 PinMux v0.94'!D67&amp;" vs "&amp;'RT700 PinMux v0.95'!D67)</f>
        <v/>
      </c>
      <c r="E67" s="186" t="str">
        <f>IF('RT700 PinMux v0.94'!E67='RT700 PinMux v0.95'!E67,"",'RT700 PinMux v0.94'!E67&amp;" vs "&amp;'RT700 PinMux v0.95'!E67)</f>
        <v/>
      </c>
      <c r="F67" s="186" t="str">
        <f>IF('RT700 PinMux v0.94'!F67='RT700 PinMux v0.95'!F67,"",'RT700 PinMux v0.94'!F67&amp;" vs "&amp;'RT700 PinMux v0.95'!F67)</f>
        <v/>
      </c>
      <c r="G67" s="202" t="str">
        <f>IF('RT700 PinMux v0.94'!G67='RT700 PinMux v0.95'!G67,"",'RT700 PinMux v0.94'!G67&amp;" vs "&amp;'RT700 PinMux v0.95'!G67)</f>
        <v/>
      </c>
      <c r="H67" s="202" t="str">
        <f>IF('RT700 PinMux v0.94'!H67='RT700 PinMux v0.95'!H67,"",'RT700 PinMux v0.94'!H67&amp;" vs "&amp;'RT700 PinMux v0.95'!H67)</f>
        <v/>
      </c>
      <c r="I67" s="202" t="str">
        <f>IF('RT700 PinMux v0.94'!I67='RT700 PinMux v0.95'!I67,"",'RT700 PinMux v0.94'!I67&amp;" vs "&amp;'RT700 PinMux v0.95'!I67)</f>
        <v/>
      </c>
      <c r="J67" s="202" t="str">
        <f>IF('RT700 PinMux v0.94'!J67='RT700 PinMux v0.95'!J67,"",'RT700 PinMux v0.94'!J67&amp;" vs "&amp;'RT700 PinMux v0.95'!J67)</f>
        <v/>
      </c>
      <c r="K67" s="203" t="str">
        <f>IF('RT700 PinMux v0.94'!K67='RT700 PinMux v0.95'!K67,"",'RT700 PinMux v0.94'!K67&amp;" vs "&amp;'RT700 PinMux v0.95'!K67)</f>
        <v/>
      </c>
      <c r="L67" s="324" t="str">
        <f>IF('RT700 PinMux v0.94'!L67='RT700 PinMux v0.95'!L67,"",'RT700 PinMux v0.94'!L67&amp;" vs "&amp;'RT700 PinMux v0.95'!L67)</f>
        <v/>
      </c>
      <c r="M67" s="241" t="str">
        <f>IF('RT700 PinMux v0.94'!M67='RT700 PinMux v0.95'!M67,"",'RT700 PinMux v0.94'!M67&amp;" vs "&amp;'RT700 PinMux v0.95'!M67)</f>
        <v/>
      </c>
      <c r="N67" s="134" t="str">
        <f>IF('RT700 PinMux v0.94'!N67='RT700 PinMux v0.95'!N67,"",'RT700 PinMux v0.94'!N67&amp;" vs "&amp;'RT700 PinMux v0.95'!N67)</f>
        <v/>
      </c>
      <c r="O67" s="134" t="str">
        <f>IF('RT700 PinMux v0.94'!O67='RT700 PinMux v0.95'!O67,"",'RT700 PinMux v0.94'!O67&amp;" vs "&amp;'RT700 PinMux v0.95'!O67)</f>
        <v/>
      </c>
      <c r="P67" s="189" t="str">
        <f>IF('RT700 PinMux v0.94'!P67='RT700 PinMux v0.95'!P67,"",'RT700 PinMux v0.94'!P67&amp;" vs "&amp;'RT700 PinMux v0.95'!P67)</f>
        <v/>
      </c>
      <c r="Q67" s="51" t="str">
        <f>IF('RT700 PinMux v0.94'!Q67='RT700 PinMux v0.95'!Q67,"",'RT700 PinMux v0.94'!Q67&amp;" vs "&amp;'RT700 PinMux v0.95'!Q67)</f>
        <v/>
      </c>
      <c r="R67" s="107" t="str">
        <f>IF('RT700 PinMux v0.94'!R67='RT700 PinMux v0.95'!R67,"",'RT700 PinMux v0.94'!R67&amp;" vs "&amp;'RT700 PinMux v0.95'!R67)</f>
        <v/>
      </c>
      <c r="S67" s="92" t="str">
        <f>IF('RT700 PinMux v0.94'!S67='RT700 PinMux v0.95'!S67,"",'RT700 PinMux v0.94'!S67&amp;" vs "&amp;'RT700 PinMux v0.95'!S67)</f>
        <v/>
      </c>
      <c r="T67" s="134"/>
      <c r="U67" s="134"/>
      <c r="V67" s="134"/>
      <c r="W67" s="134"/>
      <c r="X67" s="134"/>
      <c r="Y67" s="134"/>
      <c r="Z67" s="134"/>
      <c r="AA67" s="205" t="str">
        <f>IF('RT700 PinMux v0.94'!AA67='RT700 PinMux v0.95'!AA67,"",'RT700 PinMux v0.94'!AA67&amp;" vs "&amp;'RT700 PinMux v0.95'!AA67)</f>
        <v/>
      </c>
      <c r="AB67" s="199" t="str">
        <f>IF('RT700 PinMux v0.94'!AB67='RT700 PinMux v0.95'!AB67,"",'RT700 PinMux v0.94'!AB67&amp;" vs "&amp;'RT700 PinMux v0.95'!AB67)</f>
        <v/>
      </c>
      <c r="AC67" s="357" t="str">
        <f>IF('RT700 PinMux v0.94'!AC67='RT700 PinMux v0.95'!AC67,"",'RT700 PinMux v0.94'!AC67&amp;" vs "&amp;'RT700 PinMux v0.95'!AC67)</f>
        <v/>
      </c>
      <c r="AD67" s="11" t="str">
        <f>IF('RT700 PinMux v0.94'!AD67='RT700 PinMux v0.95'!AD67,"",'RT700 PinMux v0.94'!AD67&amp;" vs "&amp;'RT700 PinMux v0.95'!AD67)</f>
        <v/>
      </c>
      <c r="AE67" s="21" t="str">
        <f>IF('RT700 PinMux v0.94'!AE67='RT700 PinMux v0.95'!AE67,"",'RT700 PinMux v0.94'!AE67&amp;" vs "&amp;'RT700 PinMux v0.95'!AE67)</f>
        <v/>
      </c>
      <c r="AF67" s="10" t="str">
        <f>IF('RT700 PinMux v0.94'!AF67='RT700 PinMux v0.95'!AF67,"",'RT700 PinMux v0.94'!AF67&amp;" vs "&amp;'RT700 PinMux v0.95'!AF67)</f>
        <v/>
      </c>
    </row>
    <row r="68" spans="2:32" s="7" customFormat="1" ht="11.5" x14ac:dyDescent="0.25">
      <c r="B68" s="222" t="str">
        <f>'RT700 PinMux v0.95'!B68</f>
        <v>Media VDD2</v>
      </c>
      <c r="C68" s="149" t="str">
        <f>'RT700 PinMux v0.95'!C68</f>
        <v>VDDIO_2</v>
      </c>
      <c r="D68" s="113" t="str">
        <f>IF('RT700 PinMux v0.94'!D68='RT700 PinMux v0.95'!D68,"",'RT700 PinMux v0.94'!D68&amp;" vs "&amp;'RT700 PinMux v0.95'!D68)</f>
        <v/>
      </c>
      <c r="E68" s="186" t="str">
        <f>IF('RT700 PinMux v0.94'!E68='RT700 PinMux v0.95'!E68,"",'RT700 PinMux v0.94'!E68&amp;" vs "&amp;'RT700 PinMux v0.95'!E68)</f>
        <v/>
      </c>
      <c r="F68" s="186" t="str">
        <f>IF('RT700 PinMux v0.94'!F68='RT700 PinMux v0.95'!F68,"",'RT700 PinMux v0.94'!F68&amp;" vs "&amp;'RT700 PinMux v0.95'!F68)</f>
        <v/>
      </c>
      <c r="G68" s="202" t="str">
        <f>IF('RT700 PinMux v0.94'!G68='RT700 PinMux v0.95'!G68,"",'RT700 PinMux v0.94'!G68&amp;" vs "&amp;'RT700 PinMux v0.95'!G68)</f>
        <v/>
      </c>
      <c r="H68" s="202" t="str">
        <f>IF('RT700 PinMux v0.94'!H68='RT700 PinMux v0.95'!H68,"",'RT700 PinMux v0.94'!H68&amp;" vs "&amp;'RT700 PinMux v0.95'!H68)</f>
        <v/>
      </c>
      <c r="I68" s="202" t="str">
        <f>IF('RT700 PinMux v0.94'!I68='RT700 PinMux v0.95'!I68,"",'RT700 PinMux v0.94'!I68&amp;" vs "&amp;'RT700 PinMux v0.95'!I68)</f>
        <v/>
      </c>
      <c r="J68" s="202" t="str">
        <f>IF('RT700 PinMux v0.94'!J68='RT700 PinMux v0.95'!J68,"",'RT700 PinMux v0.94'!J68&amp;" vs "&amp;'RT700 PinMux v0.95'!J68)</f>
        <v/>
      </c>
      <c r="K68" s="203" t="str">
        <f>IF('RT700 PinMux v0.94'!K68='RT700 PinMux v0.95'!K68,"",'RT700 PinMux v0.94'!K68&amp;" vs "&amp;'RT700 PinMux v0.95'!K68)</f>
        <v/>
      </c>
      <c r="L68" s="324" t="str">
        <f>IF('RT700 PinMux v0.94'!L68='RT700 PinMux v0.95'!L68,"",'RT700 PinMux v0.94'!L68&amp;" vs "&amp;'RT700 PinMux v0.95'!L68)</f>
        <v/>
      </c>
      <c r="M68" s="241" t="str">
        <f>IF('RT700 PinMux v0.94'!M68='RT700 PinMux v0.95'!M68,"",'RT700 PinMux v0.94'!M68&amp;" vs "&amp;'RT700 PinMux v0.95'!M68)</f>
        <v/>
      </c>
      <c r="N68" s="134" t="str">
        <f>IF('RT700 PinMux v0.94'!N68='RT700 PinMux v0.95'!N68,"",'RT700 PinMux v0.94'!N68&amp;" vs "&amp;'RT700 PinMux v0.95'!N68)</f>
        <v/>
      </c>
      <c r="O68" s="134" t="str">
        <f>IF('RT700 PinMux v0.94'!O68='RT700 PinMux v0.95'!O68,"",'RT700 PinMux v0.94'!O68&amp;" vs "&amp;'RT700 PinMux v0.95'!O68)</f>
        <v/>
      </c>
      <c r="P68" s="189" t="str">
        <f>IF('RT700 PinMux v0.94'!P68='RT700 PinMux v0.95'!P68,"",'RT700 PinMux v0.94'!P68&amp;" vs "&amp;'RT700 PinMux v0.95'!P68)</f>
        <v/>
      </c>
      <c r="Q68" s="51" t="str">
        <f>IF('RT700 PinMux v0.94'!Q68='RT700 PinMux v0.95'!Q68,"",'RT700 PinMux v0.94'!Q68&amp;" vs "&amp;'RT700 PinMux v0.95'!Q68)</f>
        <v/>
      </c>
      <c r="R68" s="107" t="str">
        <f>IF('RT700 PinMux v0.94'!R68='RT700 PinMux v0.95'!R68,"",'RT700 PinMux v0.94'!R68&amp;" vs "&amp;'RT700 PinMux v0.95'!R68)</f>
        <v/>
      </c>
      <c r="S68" s="92" t="str">
        <f>IF('RT700 PinMux v0.94'!S68='RT700 PinMux v0.95'!S68,"",'RT700 PinMux v0.94'!S68&amp;" vs "&amp;'RT700 PinMux v0.95'!S68)</f>
        <v/>
      </c>
      <c r="T68" s="134"/>
      <c r="U68" s="134"/>
      <c r="V68" s="134"/>
      <c r="W68" s="134"/>
      <c r="X68" s="134"/>
      <c r="Y68" s="134"/>
      <c r="Z68" s="134"/>
      <c r="AA68" s="205" t="str">
        <f>IF('RT700 PinMux v0.94'!AA68='RT700 PinMux v0.95'!AA68,"",'RT700 PinMux v0.94'!AA68&amp;" vs "&amp;'RT700 PinMux v0.95'!AA68)</f>
        <v/>
      </c>
      <c r="AB68" s="199" t="str">
        <f>IF('RT700 PinMux v0.94'!AB68='RT700 PinMux v0.95'!AB68,"",'RT700 PinMux v0.94'!AB68&amp;" vs "&amp;'RT700 PinMux v0.95'!AB68)</f>
        <v/>
      </c>
      <c r="AC68" s="357" t="str">
        <f>IF('RT700 PinMux v0.94'!AC68='RT700 PinMux v0.95'!AC68,"",'RT700 PinMux v0.94'!AC68&amp;" vs "&amp;'RT700 PinMux v0.95'!AC68)</f>
        <v/>
      </c>
      <c r="AD68" s="11" t="str">
        <f>IF('RT700 PinMux v0.94'!AD68='RT700 PinMux v0.95'!AD68,"",'RT700 PinMux v0.94'!AD68&amp;" vs "&amp;'RT700 PinMux v0.95'!AD68)</f>
        <v/>
      </c>
      <c r="AE68" s="21" t="str">
        <f>IF('RT700 PinMux v0.94'!AE68='RT700 PinMux v0.95'!AE68,"",'RT700 PinMux v0.94'!AE68&amp;" vs "&amp;'RT700 PinMux v0.95'!AE68)</f>
        <v/>
      </c>
      <c r="AF68" s="10" t="str">
        <f>IF('RT700 PinMux v0.94'!AF68='RT700 PinMux v0.95'!AF68,"",'RT700 PinMux v0.94'!AF68&amp;" vs "&amp;'RT700 PinMux v0.95'!AF68)</f>
        <v/>
      </c>
    </row>
    <row r="69" spans="2:32" s="7" customFormat="1" ht="11.5" x14ac:dyDescent="0.25">
      <c r="B69" s="222" t="str">
        <f>'RT700 PinMux v0.95'!B69</f>
        <v>Media VDD2</v>
      </c>
      <c r="C69" s="149" t="str">
        <f>'RT700 PinMux v0.95'!C69</f>
        <v>VDDIO_2</v>
      </c>
      <c r="D69" s="113" t="str">
        <f>IF('RT700 PinMux v0.94'!D69='RT700 PinMux v0.95'!D69,"",'RT700 PinMux v0.94'!D69&amp;" vs "&amp;'RT700 PinMux v0.95'!D69)</f>
        <v/>
      </c>
      <c r="E69" s="186" t="str">
        <f>IF('RT700 PinMux v0.94'!E69='RT700 PinMux v0.95'!E69,"",'RT700 PinMux v0.94'!E69&amp;" vs "&amp;'RT700 PinMux v0.95'!E69)</f>
        <v/>
      </c>
      <c r="F69" s="186" t="str">
        <f>IF('RT700 PinMux v0.94'!F69='RT700 PinMux v0.95'!F69,"",'RT700 PinMux v0.94'!F69&amp;" vs "&amp;'RT700 PinMux v0.95'!F69)</f>
        <v/>
      </c>
      <c r="G69" s="202" t="str">
        <f>IF('RT700 PinMux v0.94'!G69='RT700 PinMux v0.95'!G69,"",'RT700 PinMux v0.94'!G69&amp;" vs "&amp;'RT700 PinMux v0.95'!G69)</f>
        <v/>
      </c>
      <c r="H69" s="202" t="str">
        <f>IF('RT700 PinMux v0.94'!H69='RT700 PinMux v0.95'!H69,"",'RT700 PinMux v0.94'!H69&amp;" vs "&amp;'RT700 PinMux v0.95'!H69)</f>
        <v/>
      </c>
      <c r="I69" s="202" t="str">
        <f>IF('RT700 PinMux v0.94'!I69='RT700 PinMux v0.95'!I69,"",'RT700 PinMux v0.94'!I69&amp;" vs "&amp;'RT700 PinMux v0.95'!I69)</f>
        <v/>
      </c>
      <c r="J69" s="202" t="str">
        <f>IF('RT700 PinMux v0.94'!J69='RT700 PinMux v0.95'!J69,"",'RT700 PinMux v0.94'!J69&amp;" vs "&amp;'RT700 PinMux v0.95'!J69)</f>
        <v/>
      </c>
      <c r="K69" s="203" t="str">
        <f>IF('RT700 PinMux v0.94'!K69='RT700 PinMux v0.95'!K69,"",'RT700 PinMux v0.94'!K69&amp;" vs "&amp;'RT700 PinMux v0.95'!K69)</f>
        <v/>
      </c>
      <c r="L69" s="324" t="str">
        <f>IF('RT700 PinMux v0.94'!L69='RT700 PinMux v0.95'!L69,"",'RT700 PinMux v0.94'!L69&amp;" vs "&amp;'RT700 PinMux v0.95'!L69)</f>
        <v/>
      </c>
      <c r="M69" s="241" t="str">
        <f>IF('RT700 PinMux v0.94'!M69='RT700 PinMux v0.95'!M69,"",'RT700 PinMux v0.94'!M69&amp;" vs "&amp;'RT700 PinMux v0.95'!M69)</f>
        <v/>
      </c>
      <c r="N69" s="134" t="str">
        <f>IF('RT700 PinMux v0.94'!N69='RT700 PinMux v0.95'!N69,"",'RT700 PinMux v0.94'!N69&amp;" vs "&amp;'RT700 PinMux v0.95'!N69)</f>
        <v/>
      </c>
      <c r="O69" s="134" t="str">
        <f>IF('RT700 PinMux v0.94'!O69='RT700 PinMux v0.95'!O69,"",'RT700 PinMux v0.94'!O69&amp;" vs "&amp;'RT700 PinMux v0.95'!O69)</f>
        <v/>
      </c>
      <c r="P69" s="189" t="str">
        <f>IF('RT700 PinMux v0.94'!P69='RT700 PinMux v0.95'!P69,"",'RT700 PinMux v0.94'!P69&amp;" vs "&amp;'RT700 PinMux v0.95'!P69)</f>
        <v/>
      </c>
      <c r="Q69" s="51" t="str">
        <f>IF('RT700 PinMux v0.94'!Q69='RT700 PinMux v0.95'!Q69,"",'RT700 PinMux v0.94'!Q69&amp;" vs "&amp;'RT700 PinMux v0.95'!Q69)</f>
        <v/>
      </c>
      <c r="R69" s="107" t="str">
        <f>IF('RT700 PinMux v0.94'!R69='RT700 PinMux v0.95'!R69,"",'RT700 PinMux v0.94'!R69&amp;" vs "&amp;'RT700 PinMux v0.95'!R69)</f>
        <v/>
      </c>
      <c r="S69" s="92" t="str">
        <f>IF('RT700 PinMux v0.94'!S69='RT700 PinMux v0.95'!S69,"",'RT700 PinMux v0.94'!S69&amp;" vs "&amp;'RT700 PinMux v0.95'!S69)</f>
        <v/>
      </c>
      <c r="T69" s="134"/>
      <c r="U69" s="134"/>
      <c r="V69" s="134"/>
      <c r="W69" s="134"/>
      <c r="X69" s="134"/>
      <c r="Y69" s="134"/>
      <c r="Z69" s="134"/>
      <c r="AA69" s="205" t="str">
        <f>IF('RT700 PinMux v0.94'!AA69='RT700 PinMux v0.95'!AA69,"",'RT700 PinMux v0.94'!AA69&amp;" vs "&amp;'RT700 PinMux v0.95'!AA69)</f>
        <v/>
      </c>
      <c r="AB69" s="199" t="str">
        <f>IF('RT700 PinMux v0.94'!AB69='RT700 PinMux v0.95'!AB69,"",'RT700 PinMux v0.94'!AB69&amp;" vs "&amp;'RT700 PinMux v0.95'!AB69)</f>
        <v/>
      </c>
      <c r="AC69" s="357" t="str">
        <f>IF('RT700 PinMux v0.94'!AC69='RT700 PinMux v0.95'!AC69,"",'RT700 PinMux v0.94'!AC69&amp;" vs "&amp;'RT700 PinMux v0.95'!AC69)</f>
        <v/>
      </c>
      <c r="AD69" s="11" t="str">
        <f>IF('RT700 PinMux v0.94'!AD69='RT700 PinMux v0.95'!AD69,"",'RT700 PinMux v0.94'!AD69&amp;" vs "&amp;'RT700 PinMux v0.95'!AD69)</f>
        <v/>
      </c>
      <c r="AE69" s="21" t="str">
        <f>IF('RT700 PinMux v0.94'!AE69='RT700 PinMux v0.95'!AE69,"",'RT700 PinMux v0.94'!AE69&amp;" vs "&amp;'RT700 PinMux v0.95'!AE69)</f>
        <v/>
      </c>
      <c r="AF69" s="10" t="str">
        <f>IF('RT700 PinMux v0.94'!AF69='RT700 PinMux v0.95'!AF69,"",'RT700 PinMux v0.94'!AF69&amp;" vs "&amp;'RT700 PinMux v0.95'!AF69)</f>
        <v/>
      </c>
    </row>
    <row r="70" spans="2:32" s="7" customFormat="1" ht="11.5" x14ac:dyDescent="0.25">
      <c r="B70" s="222" t="str">
        <f>'RT700 PinMux v0.95'!B70</f>
        <v>Media VDD2</v>
      </c>
      <c r="C70" s="149" t="str">
        <f>'RT700 PinMux v0.95'!C70</f>
        <v>VDDIO_2</v>
      </c>
      <c r="D70" s="113" t="str">
        <f>IF('RT700 PinMux v0.94'!D70='RT700 PinMux v0.95'!D70,"",'RT700 PinMux v0.94'!D70&amp;" vs "&amp;'RT700 PinMux v0.95'!D70)</f>
        <v/>
      </c>
      <c r="E70" s="186" t="str">
        <f>IF('RT700 PinMux v0.94'!E70='RT700 PinMux v0.95'!E70,"",'RT700 PinMux v0.94'!E70&amp;" vs "&amp;'RT700 PinMux v0.95'!E70)</f>
        <v/>
      </c>
      <c r="F70" s="186" t="str">
        <f>IF('RT700 PinMux v0.94'!F70='RT700 PinMux v0.95'!F70,"",'RT700 PinMux v0.94'!F70&amp;" vs "&amp;'RT700 PinMux v0.95'!F70)</f>
        <v/>
      </c>
      <c r="G70" s="202" t="str">
        <f>IF('RT700 PinMux v0.94'!G70='RT700 PinMux v0.95'!G70,"",'RT700 PinMux v0.94'!G70&amp;" vs "&amp;'RT700 PinMux v0.95'!G70)</f>
        <v/>
      </c>
      <c r="H70" s="202" t="str">
        <f>IF('RT700 PinMux v0.94'!H70='RT700 PinMux v0.95'!H70,"",'RT700 PinMux v0.94'!H70&amp;" vs "&amp;'RT700 PinMux v0.95'!H70)</f>
        <v/>
      </c>
      <c r="I70" s="202" t="str">
        <f>IF('RT700 PinMux v0.94'!I70='RT700 PinMux v0.95'!I70,"",'RT700 PinMux v0.94'!I70&amp;" vs "&amp;'RT700 PinMux v0.95'!I70)</f>
        <v/>
      </c>
      <c r="J70" s="202" t="str">
        <f>IF('RT700 PinMux v0.94'!J70='RT700 PinMux v0.95'!J70,"",'RT700 PinMux v0.94'!J70&amp;" vs "&amp;'RT700 PinMux v0.95'!J70)</f>
        <v/>
      </c>
      <c r="K70" s="203" t="str">
        <f>IF('RT700 PinMux v0.94'!K70='RT700 PinMux v0.95'!K70,"",'RT700 PinMux v0.94'!K70&amp;" vs "&amp;'RT700 PinMux v0.95'!K70)</f>
        <v/>
      </c>
      <c r="L70" s="324" t="str">
        <f>IF('RT700 PinMux v0.94'!L70='RT700 PinMux v0.95'!L70,"",'RT700 PinMux v0.94'!L70&amp;" vs "&amp;'RT700 PinMux v0.95'!L70)</f>
        <v/>
      </c>
      <c r="M70" s="134" t="str">
        <f>IF('RT700 PinMux v0.94'!M70='RT700 PinMux v0.95'!M70,"",'RT700 PinMux v0.94'!M70&amp;" vs "&amp;'RT700 PinMux v0.95'!M70)</f>
        <v/>
      </c>
      <c r="N70" s="134" t="str">
        <f>IF('RT700 PinMux v0.94'!N70='RT700 PinMux v0.95'!N70,"",'RT700 PinMux v0.94'!N70&amp;" vs "&amp;'RT700 PinMux v0.95'!N70)</f>
        <v/>
      </c>
      <c r="O70" s="134" t="str">
        <f>IF('RT700 PinMux v0.94'!O70='RT700 PinMux v0.95'!O70,"",'RT700 PinMux v0.94'!O70&amp;" vs "&amp;'RT700 PinMux v0.95'!O70)</f>
        <v/>
      </c>
      <c r="P70" s="189" t="str">
        <f>IF('RT700 PinMux v0.94'!P70='RT700 PinMux v0.95'!P70,"",'RT700 PinMux v0.94'!P70&amp;" vs "&amp;'RT700 PinMux v0.95'!P70)</f>
        <v/>
      </c>
      <c r="Q70" s="51" t="str">
        <f>IF('RT700 PinMux v0.94'!Q70='RT700 PinMux v0.95'!Q70,"",'RT700 PinMux v0.94'!Q70&amp;" vs "&amp;'RT700 PinMux v0.95'!Q70)</f>
        <v/>
      </c>
      <c r="R70" s="107" t="str">
        <f>IF('RT700 PinMux v0.94'!R70='RT700 PinMux v0.95'!R70,"",'RT700 PinMux v0.94'!R70&amp;" vs "&amp;'RT700 PinMux v0.95'!R70)</f>
        <v/>
      </c>
      <c r="S70" s="92" t="str">
        <f>IF('RT700 PinMux v0.94'!S70='RT700 PinMux v0.95'!S70,"",'RT700 PinMux v0.94'!S70&amp;" vs "&amp;'RT700 PinMux v0.95'!S70)</f>
        <v/>
      </c>
      <c r="T70" s="134"/>
      <c r="U70" s="134"/>
      <c r="V70" s="134"/>
      <c r="W70" s="134"/>
      <c r="X70" s="134"/>
      <c r="Y70" s="134"/>
      <c r="Z70" s="134"/>
      <c r="AA70" s="205" t="str">
        <f>IF('RT700 PinMux v0.94'!AA70='RT700 PinMux v0.95'!AA70,"",'RT700 PinMux v0.94'!AA70&amp;" vs "&amp;'RT700 PinMux v0.95'!AA70)</f>
        <v/>
      </c>
      <c r="AB70" s="199" t="str">
        <f>IF('RT700 PinMux v0.94'!AB70='RT700 PinMux v0.95'!AB70,"",'RT700 PinMux v0.94'!AB70&amp;" vs "&amp;'RT700 PinMux v0.95'!AB70)</f>
        <v/>
      </c>
      <c r="AC70" s="357" t="str">
        <f>IF('RT700 PinMux v0.94'!AC70='RT700 PinMux v0.95'!AC70,"",'RT700 PinMux v0.94'!AC70&amp;" vs "&amp;'RT700 PinMux v0.95'!AC70)</f>
        <v/>
      </c>
      <c r="AD70" s="11" t="str">
        <f>IF('RT700 PinMux v0.94'!AD70='RT700 PinMux v0.95'!AD70,"",'RT700 PinMux v0.94'!AD70&amp;" vs "&amp;'RT700 PinMux v0.95'!AD70)</f>
        <v/>
      </c>
      <c r="AE70" s="21" t="str">
        <f>IF('RT700 PinMux v0.94'!AE70='RT700 PinMux v0.95'!AE70,"",'RT700 PinMux v0.94'!AE70&amp;" vs "&amp;'RT700 PinMux v0.95'!AE70)</f>
        <v/>
      </c>
      <c r="AF70" s="10" t="str">
        <f>IF('RT700 PinMux v0.94'!AF70='RT700 PinMux v0.95'!AF70,"",'RT700 PinMux v0.94'!AF70&amp;" vs "&amp;'RT700 PinMux v0.95'!AF70)</f>
        <v/>
      </c>
    </row>
    <row r="71" spans="2:32" s="7" customFormat="1" ht="11.5" x14ac:dyDescent="0.25">
      <c r="B71" s="222" t="str">
        <f>'RT700 PinMux v0.95'!B71</f>
        <v>Media VDD2</v>
      </c>
      <c r="C71" s="149" t="str">
        <f>'RT700 PinMux v0.95'!C71</f>
        <v>VDDIO_2</v>
      </c>
      <c r="D71" s="113" t="str">
        <f>IF('RT700 PinMux v0.94'!D71='RT700 PinMux v0.95'!D71,"",'RT700 PinMux v0.94'!D71&amp;" vs "&amp;'RT700 PinMux v0.95'!D71)</f>
        <v/>
      </c>
      <c r="E71" s="186" t="str">
        <f>IF('RT700 PinMux v0.94'!E71='RT700 PinMux v0.95'!E71,"",'RT700 PinMux v0.94'!E71&amp;" vs "&amp;'RT700 PinMux v0.95'!E71)</f>
        <v/>
      </c>
      <c r="F71" s="186" t="str">
        <f>IF('RT700 PinMux v0.94'!F71='RT700 PinMux v0.95'!F71,"",'RT700 PinMux v0.94'!F71&amp;" vs "&amp;'RT700 PinMux v0.95'!F71)</f>
        <v/>
      </c>
      <c r="G71" s="202" t="str">
        <f>IF('RT700 PinMux v0.94'!G71='RT700 PinMux v0.95'!G71,"",'RT700 PinMux v0.94'!G71&amp;" vs "&amp;'RT700 PinMux v0.95'!G71)</f>
        <v/>
      </c>
      <c r="H71" s="202" t="str">
        <f>IF('RT700 PinMux v0.94'!H71='RT700 PinMux v0.95'!H71,"",'RT700 PinMux v0.94'!H71&amp;" vs "&amp;'RT700 PinMux v0.95'!H71)</f>
        <v/>
      </c>
      <c r="I71" s="202" t="str">
        <f>IF('RT700 PinMux v0.94'!I71='RT700 PinMux v0.95'!I71,"",'RT700 PinMux v0.94'!I71&amp;" vs "&amp;'RT700 PinMux v0.95'!I71)</f>
        <v/>
      </c>
      <c r="J71" s="202" t="str">
        <f>IF('RT700 PinMux v0.94'!J71='RT700 PinMux v0.95'!J71,"",'RT700 PinMux v0.94'!J71&amp;" vs "&amp;'RT700 PinMux v0.95'!J71)</f>
        <v/>
      </c>
      <c r="K71" s="203" t="str">
        <f>IF('RT700 PinMux v0.94'!K71='RT700 PinMux v0.95'!K71,"",'RT700 PinMux v0.94'!K71&amp;" vs "&amp;'RT700 PinMux v0.95'!K71)</f>
        <v/>
      </c>
      <c r="L71" s="324" t="str">
        <f>IF('RT700 PinMux v0.94'!L71='RT700 PinMux v0.95'!L71,"",'RT700 PinMux v0.94'!L71&amp;" vs "&amp;'RT700 PinMux v0.95'!L71)</f>
        <v/>
      </c>
      <c r="M71" s="134" t="str">
        <f>IF('RT700 PinMux v0.94'!M71='RT700 PinMux v0.95'!M71,"",'RT700 PinMux v0.94'!M71&amp;" vs "&amp;'RT700 PinMux v0.95'!M71)</f>
        <v/>
      </c>
      <c r="N71" s="134" t="str">
        <f>IF('RT700 PinMux v0.94'!N71='RT700 PinMux v0.95'!N71,"",'RT700 PinMux v0.94'!N71&amp;" vs "&amp;'RT700 PinMux v0.95'!N71)</f>
        <v/>
      </c>
      <c r="O71" s="134" t="str">
        <f>IF('RT700 PinMux v0.94'!O71='RT700 PinMux v0.95'!O71,"",'RT700 PinMux v0.94'!O71&amp;" vs "&amp;'RT700 PinMux v0.95'!O71)</f>
        <v/>
      </c>
      <c r="P71" s="189" t="str">
        <f>IF('RT700 PinMux v0.94'!P71='RT700 PinMux v0.95'!P71,"",'RT700 PinMux v0.94'!P71&amp;" vs "&amp;'RT700 PinMux v0.95'!P71)</f>
        <v/>
      </c>
      <c r="Q71" s="51" t="str">
        <f>IF('RT700 PinMux v0.94'!Q71='RT700 PinMux v0.95'!Q71,"",'RT700 PinMux v0.94'!Q71&amp;" vs "&amp;'RT700 PinMux v0.95'!Q71)</f>
        <v/>
      </c>
      <c r="R71" s="107" t="str">
        <f>IF('RT700 PinMux v0.94'!R71='RT700 PinMux v0.95'!R71,"",'RT700 PinMux v0.94'!R71&amp;" vs "&amp;'RT700 PinMux v0.95'!R71)</f>
        <v/>
      </c>
      <c r="S71" s="92" t="str">
        <f>IF('RT700 PinMux v0.94'!S71='RT700 PinMux v0.95'!S71,"",'RT700 PinMux v0.94'!S71&amp;" vs "&amp;'RT700 PinMux v0.95'!S71)</f>
        <v/>
      </c>
      <c r="T71" s="134"/>
      <c r="U71" s="134"/>
      <c r="V71" s="134"/>
      <c r="W71" s="134"/>
      <c r="X71" s="134"/>
      <c r="Y71" s="134"/>
      <c r="Z71" s="134"/>
      <c r="AA71" s="205" t="str">
        <f>IF('RT700 PinMux v0.94'!AA71='RT700 PinMux v0.95'!AA71,"",'RT700 PinMux v0.94'!AA71&amp;" vs "&amp;'RT700 PinMux v0.95'!AA71)</f>
        <v/>
      </c>
      <c r="AB71" s="199" t="str">
        <f>IF('RT700 PinMux v0.94'!AB71='RT700 PinMux v0.95'!AB71,"",'RT700 PinMux v0.94'!AB71&amp;" vs "&amp;'RT700 PinMux v0.95'!AB71)</f>
        <v/>
      </c>
      <c r="AC71" s="357" t="str">
        <f>IF('RT700 PinMux v0.94'!AC71='RT700 PinMux v0.95'!AC71,"",'RT700 PinMux v0.94'!AC71&amp;" vs "&amp;'RT700 PinMux v0.95'!AC71)</f>
        <v/>
      </c>
      <c r="AD71" s="11" t="str">
        <f>IF('RT700 PinMux v0.94'!AD71='RT700 PinMux v0.95'!AD71,"",'RT700 PinMux v0.94'!AD71&amp;" vs "&amp;'RT700 PinMux v0.95'!AD71)</f>
        <v/>
      </c>
      <c r="AE71" s="21" t="str">
        <f>IF('RT700 PinMux v0.94'!AE71='RT700 PinMux v0.95'!AE71,"",'RT700 PinMux v0.94'!AE71&amp;" vs "&amp;'RT700 PinMux v0.95'!AE71)</f>
        <v/>
      </c>
      <c r="AF71" s="10" t="str">
        <f>IF('RT700 PinMux v0.94'!AF71='RT700 PinMux v0.95'!AF71,"",'RT700 PinMux v0.94'!AF71&amp;" vs "&amp;'RT700 PinMux v0.95'!AF71)</f>
        <v/>
      </c>
    </row>
    <row r="72" spans="2:32" s="7" customFormat="1" ht="11.5" x14ac:dyDescent="0.25">
      <c r="B72" s="222" t="str">
        <f>'RT700 PinMux v0.95'!B72</f>
        <v>Media VDD2</v>
      </c>
      <c r="C72" s="149" t="str">
        <f>'RT700 PinMux v0.95'!C72</f>
        <v>VDDIO_2</v>
      </c>
      <c r="D72" s="113" t="str">
        <f>IF('RT700 PinMux v0.94'!D72='RT700 PinMux v0.95'!D72,"",'RT700 PinMux v0.94'!D72&amp;" vs "&amp;'RT700 PinMux v0.95'!D72)</f>
        <v/>
      </c>
      <c r="E72" s="186" t="str">
        <f>IF('RT700 PinMux v0.94'!E72='RT700 PinMux v0.95'!E72,"",'RT700 PinMux v0.94'!E72&amp;" vs "&amp;'RT700 PinMux v0.95'!E72)</f>
        <v/>
      </c>
      <c r="F72" s="186" t="str">
        <f>IF('RT700 PinMux v0.94'!F72='RT700 PinMux v0.95'!F72,"",'RT700 PinMux v0.94'!F72&amp;" vs "&amp;'RT700 PinMux v0.95'!F72)</f>
        <v/>
      </c>
      <c r="G72" s="202" t="str">
        <f>IF('RT700 PinMux v0.94'!G72='RT700 PinMux v0.95'!G72,"",'RT700 PinMux v0.94'!G72&amp;" vs "&amp;'RT700 PinMux v0.95'!G72)</f>
        <v/>
      </c>
      <c r="H72" s="202" t="str">
        <f>IF('RT700 PinMux v0.94'!H72='RT700 PinMux v0.95'!H72,"",'RT700 PinMux v0.94'!H72&amp;" vs "&amp;'RT700 PinMux v0.95'!H72)</f>
        <v/>
      </c>
      <c r="I72" s="202" t="str">
        <f>IF('RT700 PinMux v0.94'!I72='RT700 PinMux v0.95'!I72,"",'RT700 PinMux v0.94'!I72&amp;" vs "&amp;'RT700 PinMux v0.95'!I72)</f>
        <v/>
      </c>
      <c r="J72" s="202" t="str">
        <f>IF('RT700 PinMux v0.94'!J72='RT700 PinMux v0.95'!J72,"",'RT700 PinMux v0.94'!J72&amp;" vs "&amp;'RT700 PinMux v0.95'!J72)</f>
        <v/>
      </c>
      <c r="K72" s="203" t="str">
        <f>IF('RT700 PinMux v0.94'!K72='RT700 PinMux v0.95'!K72,"",'RT700 PinMux v0.94'!K72&amp;" vs "&amp;'RT700 PinMux v0.95'!K72)</f>
        <v/>
      </c>
      <c r="L72" s="324" t="str">
        <f>IF('RT700 PinMux v0.94'!L72='RT700 PinMux v0.95'!L72,"",'RT700 PinMux v0.94'!L72&amp;" vs "&amp;'RT700 PinMux v0.95'!L72)</f>
        <v/>
      </c>
      <c r="M72" s="134" t="str">
        <f>IF('RT700 PinMux v0.94'!M72='RT700 PinMux v0.95'!M72,"",'RT700 PinMux v0.94'!M72&amp;" vs "&amp;'RT700 PinMux v0.95'!M72)</f>
        <v/>
      </c>
      <c r="N72" s="134" t="str">
        <f>IF('RT700 PinMux v0.94'!N72='RT700 PinMux v0.95'!N72,"",'RT700 PinMux v0.94'!N72&amp;" vs "&amp;'RT700 PinMux v0.95'!N72)</f>
        <v/>
      </c>
      <c r="O72" s="134" t="str">
        <f>IF('RT700 PinMux v0.94'!O72='RT700 PinMux v0.95'!O72,"",'RT700 PinMux v0.94'!O72&amp;" vs "&amp;'RT700 PinMux v0.95'!O72)</f>
        <v/>
      </c>
      <c r="P72" s="189" t="str">
        <f>IF('RT700 PinMux v0.94'!P72='RT700 PinMux v0.95'!P72,"",'RT700 PinMux v0.94'!P72&amp;" vs "&amp;'RT700 PinMux v0.95'!P72)</f>
        <v/>
      </c>
      <c r="Q72" s="51" t="str">
        <f>IF('RT700 PinMux v0.94'!Q72='RT700 PinMux v0.95'!Q72,"",'RT700 PinMux v0.94'!Q72&amp;" vs "&amp;'RT700 PinMux v0.95'!Q72)</f>
        <v/>
      </c>
      <c r="R72" s="107" t="str">
        <f>IF('RT700 PinMux v0.94'!R72='RT700 PinMux v0.95'!R72,"",'RT700 PinMux v0.94'!R72&amp;" vs "&amp;'RT700 PinMux v0.95'!R72)</f>
        <v/>
      </c>
      <c r="S72" s="92" t="str">
        <f>IF('RT700 PinMux v0.94'!S72='RT700 PinMux v0.95'!S72,"",'RT700 PinMux v0.94'!S72&amp;" vs "&amp;'RT700 PinMux v0.95'!S72)</f>
        <v/>
      </c>
      <c r="T72" s="134"/>
      <c r="U72" s="134"/>
      <c r="V72" s="134"/>
      <c r="W72" s="134"/>
      <c r="X72" s="134"/>
      <c r="Y72" s="134"/>
      <c r="Z72" s="134"/>
      <c r="AA72" s="205" t="str">
        <f>IF('RT700 PinMux v0.94'!AA72='RT700 PinMux v0.95'!AA72,"",'RT700 PinMux v0.94'!AA72&amp;" vs "&amp;'RT700 PinMux v0.95'!AA72)</f>
        <v/>
      </c>
      <c r="AB72" s="199" t="str">
        <f>IF('RT700 PinMux v0.94'!AB72='RT700 PinMux v0.95'!AB72,"",'RT700 PinMux v0.94'!AB72&amp;" vs "&amp;'RT700 PinMux v0.95'!AB72)</f>
        <v/>
      </c>
      <c r="AC72" s="357" t="str">
        <f>IF('RT700 PinMux v0.94'!AC72='RT700 PinMux v0.95'!AC72,"",'RT700 PinMux v0.94'!AC72&amp;" vs "&amp;'RT700 PinMux v0.95'!AC72)</f>
        <v/>
      </c>
      <c r="AD72" s="11" t="str">
        <f>IF('RT700 PinMux v0.94'!AD72='RT700 PinMux v0.95'!AD72,"",'RT700 PinMux v0.94'!AD72&amp;" vs "&amp;'RT700 PinMux v0.95'!AD72)</f>
        <v/>
      </c>
      <c r="AE72" s="21" t="str">
        <f>IF('RT700 PinMux v0.94'!AE72='RT700 PinMux v0.95'!AE72,"",'RT700 PinMux v0.94'!AE72&amp;" vs "&amp;'RT700 PinMux v0.95'!AE72)</f>
        <v/>
      </c>
      <c r="AF72" s="10" t="str">
        <f>IF('RT700 PinMux v0.94'!AF72='RT700 PinMux v0.95'!AF72,"",'RT700 PinMux v0.94'!AF72&amp;" vs "&amp;'RT700 PinMux v0.95'!AF72)</f>
        <v/>
      </c>
    </row>
    <row r="73" spans="2:32" s="7" customFormat="1" ht="11.5" x14ac:dyDescent="0.25">
      <c r="B73" s="222" t="str">
        <f>'RT700 PinMux v0.95'!B73</f>
        <v>Media VDD2</v>
      </c>
      <c r="C73" s="149" t="str">
        <f>'RT700 PinMux v0.95'!C73</f>
        <v>VDDIO_2</v>
      </c>
      <c r="D73" s="113" t="str">
        <f>IF('RT700 PinMux v0.94'!D73='RT700 PinMux v0.95'!D73,"",'RT700 PinMux v0.94'!D73&amp;" vs "&amp;'RT700 PinMux v0.95'!D73)</f>
        <v/>
      </c>
      <c r="E73" s="186" t="str">
        <f>IF('RT700 PinMux v0.94'!E73='RT700 PinMux v0.95'!E73,"",'RT700 PinMux v0.94'!E73&amp;" vs "&amp;'RT700 PinMux v0.95'!E73)</f>
        <v/>
      </c>
      <c r="F73" s="186" t="str">
        <f>IF('RT700 PinMux v0.94'!F73='RT700 PinMux v0.95'!F73,"",'RT700 PinMux v0.94'!F73&amp;" vs "&amp;'RT700 PinMux v0.95'!F73)</f>
        <v/>
      </c>
      <c r="G73" s="202" t="str">
        <f>IF('RT700 PinMux v0.94'!G73='RT700 PinMux v0.95'!G73,"",'RT700 PinMux v0.94'!G73&amp;" vs "&amp;'RT700 PinMux v0.95'!G73)</f>
        <v/>
      </c>
      <c r="H73" s="202" t="str">
        <f>IF('RT700 PinMux v0.94'!H73='RT700 PinMux v0.95'!H73,"",'RT700 PinMux v0.94'!H73&amp;" vs "&amp;'RT700 PinMux v0.95'!H73)</f>
        <v/>
      </c>
      <c r="I73" s="202" t="str">
        <f>IF('RT700 PinMux v0.94'!I73='RT700 PinMux v0.95'!I73,"",'RT700 PinMux v0.94'!I73&amp;" vs "&amp;'RT700 PinMux v0.95'!I73)</f>
        <v/>
      </c>
      <c r="J73" s="202" t="str">
        <f>IF('RT700 PinMux v0.94'!J73='RT700 PinMux v0.95'!J73,"",'RT700 PinMux v0.94'!J73&amp;" vs "&amp;'RT700 PinMux v0.95'!J73)</f>
        <v/>
      </c>
      <c r="K73" s="203" t="str">
        <f>IF('RT700 PinMux v0.94'!K73='RT700 PinMux v0.95'!K73,"",'RT700 PinMux v0.94'!K73&amp;" vs "&amp;'RT700 PinMux v0.95'!K73)</f>
        <v/>
      </c>
      <c r="L73" s="324" t="str">
        <f>IF('RT700 PinMux v0.94'!L73='RT700 PinMux v0.95'!L73,"",'RT700 PinMux v0.94'!L73&amp;" vs "&amp;'RT700 PinMux v0.95'!L73)</f>
        <v/>
      </c>
      <c r="M73" s="134" t="str">
        <f>IF('RT700 PinMux v0.94'!M73='RT700 PinMux v0.95'!M73,"",'RT700 PinMux v0.94'!M73&amp;" vs "&amp;'RT700 PinMux v0.95'!M73)</f>
        <v/>
      </c>
      <c r="N73" s="134" t="str">
        <f>IF('RT700 PinMux v0.94'!N73='RT700 PinMux v0.95'!N73,"",'RT700 PinMux v0.94'!N73&amp;" vs "&amp;'RT700 PinMux v0.95'!N73)</f>
        <v/>
      </c>
      <c r="O73" s="134" t="str">
        <f>IF('RT700 PinMux v0.94'!O73='RT700 PinMux v0.95'!O73,"",'RT700 PinMux v0.94'!O73&amp;" vs "&amp;'RT700 PinMux v0.95'!O73)</f>
        <v/>
      </c>
      <c r="P73" s="189" t="str">
        <f>IF('RT700 PinMux v0.94'!P73='RT700 PinMux v0.95'!P73,"",'RT700 PinMux v0.94'!P73&amp;" vs "&amp;'RT700 PinMux v0.95'!P73)</f>
        <v/>
      </c>
      <c r="Q73" s="51" t="str">
        <f>IF('RT700 PinMux v0.94'!Q73='RT700 PinMux v0.95'!Q73,"",'RT700 PinMux v0.94'!Q73&amp;" vs "&amp;'RT700 PinMux v0.95'!Q73)</f>
        <v/>
      </c>
      <c r="R73" s="107" t="str">
        <f>IF('RT700 PinMux v0.94'!R73='RT700 PinMux v0.95'!R73,"",'RT700 PinMux v0.94'!R73&amp;" vs "&amp;'RT700 PinMux v0.95'!R73)</f>
        <v/>
      </c>
      <c r="S73" s="92" t="str">
        <f>IF('RT700 PinMux v0.94'!S73='RT700 PinMux v0.95'!S73,"",'RT700 PinMux v0.94'!S73&amp;" vs "&amp;'RT700 PinMux v0.95'!S73)</f>
        <v/>
      </c>
      <c r="T73" s="134"/>
      <c r="U73" s="134"/>
      <c r="V73" s="134"/>
      <c r="W73" s="134"/>
      <c r="X73" s="134"/>
      <c r="Y73" s="134"/>
      <c r="Z73" s="134"/>
      <c r="AA73" s="205" t="str">
        <f>IF('RT700 PinMux v0.94'!AA73='RT700 PinMux v0.95'!AA73,"",'RT700 PinMux v0.94'!AA73&amp;" vs "&amp;'RT700 PinMux v0.95'!AA73)</f>
        <v/>
      </c>
      <c r="AB73" s="199" t="str">
        <f>IF('RT700 PinMux v0.94'!AB73='RT700 PinMux v0.95'!AB73,"",'RT700 PinMux v0.94'!AB73&amp;" vs "&amp;'RT700 PinMux v0.95'!AB73)</f>
        <v/>
      </c>
      <c r="AC73" s="357" t="str">
        <f>IF('RT700 PinMux v0.94'!AC73='RT700 PinMux v0.95'!AC73,"",'RT700 PinMux v0.94'!AC73&amp;" vs "&amp;'RT700 PinMux v0.95'!AC73)</f>
        <v/>
      </c>
      <c r="AD73" s="11" t="str">
        <f>IF('RT700 PinMux v0.94'!AD73='RT700 PinMux v0.95'!AD73,"",'RT700 PinMux v0.94'!AD73&amp;" vs "&amp;'RT700 PinMux v0.95'!AD73)</f>
        <v/>
      </c>
      <c r="AE73" s="21" t="str">
        <f>IF('RT700 PinMux v0.94'!AE73='RT700 PinMux v0.95'!AE73,"",'RT700 PinMux v0.94'!AE73&amp;" vs "&amp;'RT700 PinMux v0.95'!AE73)</f>
        <v/>
      </c>
      <c r="AF73" s="10" t="str">
        <f>IF('RT700 PinMux v0.94'!AF73='RT700 PinMux v0.95'!AF73,"",'RT700 PinMux v0.94'!AF73&amp;" vs "&amp;'RT700 PinMux v0.95'!AF73)</f>
        <v/>
      </c>
    </row>
    <row r="74" spans="2:32" s="7" customFormat="1" ht="11.5" x14ac:dyDescent="0.25">
      <c r="B74" s="222" t="str">
        <f>'RT700 PinMux v0.95'!B74</f>
        <v>Media VDD2</v>
      </c>
      <c r="C74" s="149" t="str">
        <f>'RT700 PinMux v0.95'!C74</f>
        <v>VDDIO_2</v>
      </c>
      <c r="D74" s="113" t="str">
        <f>IF('RT700 PinMux v0.94'!D74='RT700 PinMux v0.95'!D74,"",'RT700 PinMux v0.94'!D74&amp;" vs "&amp;'RT700 PinMux v0.95'!D74)</f>
        <v/>
      </c>
      <c r="E74" s="186" t="str">
        <f>IF('RT700 PinMux v0.94'!E74='RT700 PinMux v0.95'!E74,"",'RT700 PinMux v0.94'!E74&amp;" vs "&amp;'RT700 PinMux v0.95'!E74)</f>
        <v/>
      </c>
      <c r="F74" s="186" t="str">
        <f>IF('RT700 PinMux v0.94'!F74='RT700 PinMux v0.95'!F74,"",'RT700 PinMux v0.94'!F74&amp;" vs "&amp;'RT700 PinMux v0.95'!F74)</f>
        <v/>
      </c>
      <c r="G74" s="202" t="str">
        <f>IF('RT700 PinMux v0.94'!G74='RT700 PinMux v0.95'!G74,"",'RT700 PinMux v0.94'!G74&amp;" vs "&amp;'RT700 PinMux v0.95'!G74)</f>
        <v/>
      </c>
      <c r="H74" s="202" t="str">
        <f>IF('RT700 PinMux v0.94'!H74='RT700 PinMux v0.95'!H74,"",'RT700 PinMux v0.94'!H74&amp;" vs "&amp;'RT700 PinMux v0.95'!H74)</f>
        <v/>
      </c>
      <c r="I74" s="202" t="str">
        <f>IF('RT700 PinMux v0.94'!I74='RT700 PinMux v0.95'!I74,"",'RT700 PinMux v0.94'!I74&amp;" vs "&amp;'RT700 PinMux v0.95'!I74)</f>
        <v/>
      </c>
      <c r="J74" s="202" t="str">
        <f>IF('RT700 PinMux v0.94'!J74='RT700 PinMux v0.95'!J74,"",'RT700 PinMux v0.94'!J74&amp;" vs "&amp;'RT700 PinMux v0.95'!J74)</f>
        <v/>
      </c>
      <c r="K74" s="203" t="str">
        <f>IF('RT700 PinMux v0.94'!K74='RT700 PinMux v0.95'!K74,"",'RT700 PinMux v0.94'!K74&amp;" vs "&amp;'RT700 PinMux v0.95'!K74)</f>
        <v/>
      </c>
      <c r="L74" s="324" t="str">
        <f>IF('RT700 PinMux v0.94'!L74='RT700 PinMux v0.95'!L74,"",'RT700 PinMux v0.94'!L74&amp;" vs "&amp;'RT700 PinMux v0.95'!L74)</f>
        <v/>
      </c>
      <c r="M74" s="134" t="str">
        <f>IF('RT700 PinMux v0.94'!M74='RT700 PinMux v0.95'!M74,"",'RT700 PinMux v0.94'!M74&amp;" vs "&amp;'RT700 PinMux v0.95'!M74)</f>
        <v/>
      </c>
      <c r="N74" s="134" t="str">
        <f>IF('RT700 PinMux v0.94'!N74='RT700 PinMux v0.95'!N74,"",'RT700 PinMux v0.94'!N74&amp;" vs "&amp;'RT700 PinMux v0.95'!N74)</f>
        <v/>
      </c>
      <c r="O74" s="134" t="str">
        <f>IF('RT700 PinMux v0.94'!O74='RT700 PinMux v0.95'!O74,"",'RT700 PinMux v0.94'!O74&amp;" vs "&amp;'RT700 PinMux v0.95'!O74)</f>
        <v/>
      </c>
      <c r="P74" s="189" t="str">
        <f>IF('RT700 PinMux v0.94'!P74='RT700 PinMux v0.95'!P74,"",'RT700 PinMux v0.94'!P74&amp;" vs "&amp;'RT700 PinMux v0.95'!P74)</f>
        <v/>
      </c>
      <c r="Q74" s="51" t="str">
        <f>IF('RT700 PinMux v0.94'!Q74='RT700 PinMux v0.95'!Q74,"",'RT700 PinMux v0.94'!Q74&amp;" vs "&amp;'RT700 PinMux v0.95'!Q74)</f>
        <v/>
      </c>
      <c r="R74" s="107" t="str">
        <f>IF('RT700 PinMux v0.94'!R74='RT700 PinMux v0.95'!R74,"",'RT700 PinMux v0.94'!R74&amp;" vs "&amp;'RT700 PinMux v0.95'!R74)</f>
        <v/>
      </c>
      <c r="S74" s="92" t="str">
        <f>IF('RT700 PinMux v0.94'!S74='RT700 PinMux v0.95'!S74,"",'RT700 PinMux v0.94'!S74&amp;" vs "&amp;'RT700 PinMux v0.95'!S74)</f>
        <v/>
      </c>
      <c r="T74" s="134"/>
      <c r="U74" s="134"/>
      <c r="V74" s="134"/>
      <c r="W74" s="134"/>
      <c r="X74" s="134"/>
      <c r="Y74" s="134"/>
      <c r="Z74" s="134"/>
      <c r="AA74" s="205" t="str">
        <f>IF('RT700 PinMux v0.94'!AA74='RT700 PinMux v0.95'!AA74,"",'RT700 PinMux v0.94'!AA74&amp;" vs "&amp;'RT700 PinMux v0.95'!AA74)</f>
        <v/>
      </c>
      <c r="AB74" s="199" t="str">
        <f>IF('RT700 PinMux v0.94'!AB74='RT700 PinMux v0.95'!AB74,"",'RT700 PinMux v0.94'!AB74&amp;" vs "&amp;'RT700 PinMux v0.95'!AB74)</f>
        <v/>
      </c>
      <c r="AC74" s="357" t="str">
        <f>IF('RT700 PinMux v0.94'!AC74='RT700 PinMux v0.95'!AC74,"",'RT700 PinMux v0.94'!AC74&amp;" vs "&amp;'RT700 PinMux v0.95'!AC74)</f>
        <v/>
      </c>
      <c r="AD74" s="11" t="str">
        <f>IF('RT700 PinMux v0.94'!AD74='RT700 PinMux v0.95'!AD74,"",'RT700 PinMux v0.94'!AD74&amp;" vs "&amp;'RT700 PinMux v0.95'!AD74)</f>
        <v/>
      </c>
      <c r="AE74" s="21" t="str">
        <f>IF('RT700 PinMux v0.94'!AE74='RT700 PinMux v0.95'!AE74,"",'RT700 PinMux v0.94'!AE74&amp;" vs "&amp;'RT700 PinMux v0.95'!AE74)</f>
        <v/>
      </c>
      <c r="AF74" s="10" t="str">
        <f>IF('RT700 PinMux v0.94'!AF74='RT700 PinMux v0.95'!AF74,"",'RT700 PinMux v0.94'!AF74&amp;" vs "&amp;'RT700 PinMux v0.95'!AF74)</f>
        <v/>
      </c>
    </row>
    <row r="75" spans="2:32" s="7" customFormat="1" ht="11.5" x14ac:dyDescent="0.25">
      <c r="B75" s="222" t="str">
        <f>'RT700 PinMux v0.95'!B75</f>
        <v>Media VDD2</v>
      </c>
      <c r="C75" s="149" t="str">
        <f>'RT700 PinMux v0.95'!C75</f>
        <v>VDDIO_2</v>
      </c>
      <c r="D75" s="113" t="str">
        <f>IF('RT700 PinMux v0.94'!D75='RT700 PinMux v0.95'!D75,"",'RT700 PinMux v0.94'!D75&amp;" vs "&amp;'RT700 PinMux v0.95'!D75)</f>
        <v/>
      </c>
      <c r="E75" s="113" t="str">
        <f>IF('RT700 PinMux v0.94'!E75='RT700 PinMux v0.95'!E75,"",'RT700 PinMux v0.94'!E75&amp;" vs "&amp;'RT700 PinMux v0.95'!E75)</f>
        <v/>
      </c>
      <c r="F75" s="113" t="str">
        <f>IF('RT700 PinMux v0.94'!F75='RT700 PinMux v0.95'!F75,"",'RT700 PinMux v0.94'!F75&amp;" vs "&amp;'RT700 PinMux v0.95'!F75)</f>
        <v/>
      </c>
      <c r="G75" s="202" t="str">
        <f>IF('RT700 PinMux v0.94'!G75='RT700 PinMux v0.95'!G75,"",'RT700 PinMux v0.94'!G75&amp;" vs "&amp;'RT700 PinMux v0.95'!G75)</f>
        <v/>
      </c>
      <c r="H75" s="202" t="str">
        <f>IF('RT700 PinMux v0.94'!H75='RT700 PinMux v0.95'!H75,"",'RT700 PinMux v0.94'!H75&amp;" vs "&amp;'RT700 PinMux v0.95'!H75)</f>
        <v/>
      </c>
      <c r="I75" s="202" t="str">
        <f>IF('RT700 PinMux v0.94'!I75='RT700 PinMux v0.95'!I75,"",'RT700 PinMux v0.94'!I75&amp;" vs "&amp;'RT700 PinMux v0.95'!I75)</f>
        <v/>
      </c>
      <c r="J75" s="202" t="str">
        <f>IF('RT700 PinMux v0.94'!J75='RT700 PinMux v0.95'!J75,"",'RT700 PinMux v0.94'!J75&amp;" vs "&amp;'RT700 PinMux v0.95'!J75)</f>
        <v/>
      </c>
      <c r="K75" s="203" t="str">
        <f>IF('RT700 PinMux v0.94'!K75='RT700 PinMux v0.95'!K75,"",'RT700 PinMux v0.94'!K75&amp;" vs "&amp;'RT700 PinMux v0.95'!K75)</f>
        <v/>
      </c>
      <c r="L75" s="324" t="str">
        <f>IF('RT700 PinMux v0.94'!L75='RT700 PinMux v0.95'!L75,"",'RT700 PinMux v0.94'!L75&amp;" vs "&amp;'RT700 PinMux v0.95'!L75)</f>
        <v/>
      </c>
      <c r="M75" s="134" t="str">
        <f>IF('RT700 PinMux v0.94'!M75='RT700 PinMux v0.95'!M75,"",'RT700 PinMux v0.94'!M75&amp;" vs "&amp;'RT700 PinMux v0.95'!M75)</f>
        <v/>
      </c>
      <c r="N75" s="134" t="str">
        <f>IF('RT700 PinMux v0.94'!N75='RT700 PinMux v0.95'!N75,"",'RT700 PinMux v0.94'!N75&amp;" vs "&amp;'RT700 PinMux v0.95'!N75)</f>
        <v/>
      </c>
      <c r="O75" s="134" t="str">
        <f>IF('RT700 PinMux v0.94'!O75='RT700 PinMux v0.95'!O75,"",'RT700 PinMux v0.94'!O75&amp;" vs "&amp;'RT700 PinMux v0.95'!O75)</f>
        <v/>
      </c>
      <c r="P75" s="189" t="str">
        <f>IF('RT700 PinMux v0.94'!P75='RT700 PinMux v0.95'!P75,"",'RT700 PinMux v0.94'!P75&amp;" vs "&amp;'RT700 PinMux v0.95'!P75)</f>
        <v/>
      </c>
      <c r="Q75" s="51" t="str">
        <f>IF('RT700 PinMux v0.94'!Q75='RT700 PinMux v0.95'!Q75,"",'RT700 PinMux v0.94'!Q75&amp;" vs "&amp;'RT700 PinMux v0.95'!Q75)</f>
        <v/>
      </c>
      <c r="R75" s="16" t="str">
        <f>IF('RT700 PinMux v0.94'!R75='RT700 PinMux v0.95'!R75,"",'RT700 PinMux v0.94'!R75&amp;" vs "&amp;'RT700 PinMux v0.95'!R75)</f>
        <v/>
      </c>
      <c r="S75" s="134" t="str">
        <f>IF('RT700 PinMux v0.94'!S75='RT700 PinMux v0.95'!S75,"",'RT700 PinMux v0.94'!S75&amp;" vs "&amp;'RT700 PinMux v0.95'!S75)</f>
        <v/>
      </c>
      <c r="T75" s="134"/>
      <c r="U75" s="134"/>
      <c r="V75" s="134"/>
      <c r="W75" s="134"/>
      <c r="X75" s="134"/>
      <c r="Y75" s="134"/>
      <c r="Z75" s="134"/>
      <c r="AA75" s="205" t="str">
        <f>IF('RT700 PinMux v0.94'!AA75='RT700 PinMux v0.95'!AA75,"",'RT700 PinMux v0.94'!AA75&amp;" vs "&amp;'RT700 PinMux v0.95'!AA75)</f>
        <v/>
      </c>
      <c r="AB75" s="199" t="str">
        <f>IF('RT700 PinMux v0.94'!AB75='RT700 PinMux v0.95'!AB75,"",'RT700 PinMux v0.94'!AB75&amp;" vs "&amp;'RT700 PinMux v0.95'!AB75)</f>
        <v/>
      </c>
      <c r="AC75" s="357" t="str">
        <f>IF('RT700 PinMux v0.94'!AC75='RT700 PinMux v0.95'!AC75,"",'RT700 PinMux v0.94'!AC75&amp;" vs "&amp;'RT700 PinMux v0.95'!AC75)</f>
        <v/>
      </c>
      <c r="AD75" s="11" t="str">
        <f>IF('RT700 PinMux v0.94'!AD75='RT700 PinMux v0.95'!AD75,"",'RT700 PinMux v0.94'!AD75&amp;" vs "&amp;'RT700 PinMux v0.95'!AD75)</f>
        <v/>
      </c>
      <c r="AE75" s="21" t="str">
        <f>IF('RT700 PinMux v0.94'!AE75='RT700 PinMux v0.95'!AE75,"",'RT700 PinMux v0.94'!AE75&amp;" vs "&amp;'RT700 PinMux v0.95'!AE75)</f>
        <v/>
      </c>
      <c r="AF75" s="10" t="str">
        <f>IF('RT700 PinMux v0.94'!AF75='RT700 PinMux v0.95'!AF75,"",'RT700 PinMux v0.94'!AF75&amp;" vs "&amp;'RT700 PinMux v0.95'!AF75)</f>
        <v/>
      </c>
    </row>
    <row r="76" spans="2:32" s="7" customFormat="1" ht="11.5" x14ac:dyDescent="0.25">
      <c r="B76" s="222" t="str">
        <f>'RT700 PinMux v0.95'!B76</f>
        <v>Media VDD2</v>
      </c>
      <c r="C76" s="149" t="str">
        <f>'RT700 PinMux v0.95'!C76</f>
        <v>VDDIO_2</v>
      </c>
      <c r="D76" s="113" t="str">
        <f>IF('RT700 PinMux v0.94'!D76='RT700 PinMux v0.95'!D76,"",'RT700 PinMux v0.94'!D76&amp;" vs "&amp;'RT700 PinMux v0.95'!D76)</f>
        <v/>
      </c>
      <c r="E76" s="113" t="str">
        <f>IF('RT700 PinMux v0.94'!E76='RT700 PinMux v0.95'!E76,"",'RT700 PinMux v0.94'!E76&amp;" vs "&amp;'RT700 PinMux v0.95'!E76)</f>
        <v/>
      </c>
      <c r="F76" s="113" t="str">
        <f>IF('RT700 PinMux v0.94'!F76='RT700 PinMux v0.95'!F76,"",'RT700 PinMux v0.94'!F76&amp;" vs "&amp;'RT700 PinMux v0.95'!F76)</f>
        <v/>
      </c>
      <c r="G76" s="202" t="str">
        <f>IF('RT700 PinMux v0.94'!G76='RT700 PinMux v0.95'!G76,"",'RT700 PinMux v0.94'!G76&amp;" vs "&amp;'RT700 PinMux v0.95'!G76)</f>
        <v/>
      </c>
      <c r="H76" s="202" t="str">
        <f>IF('RT700 PinMux v0.94'!H76='RT700 PinMux v0.95'!H76,"",'RT700 PinMux v0.94'!H76&amp;" vs "&amp;'RT700 PinMux v0.95'!H76)</f>
        <v/>
      </c>
      <c r="I76" s="202" t="str">
        <f>IF('RT700 PinMux v0.94'!I76='RT700 PinMux v0.95'!I76,"",'RT700 PinMux v0.94'!I76&amp;" vs "&amp;'RT700 PinMux v0.95'!I76)</f>
        <v/>
      </c>
      <c r="J76" s="202" t="str">
        <f>IF('RT700 PinMux v0.94'!J76='RT700 PinMux v0.95'!J76,"",'RT700 PinMux v0.94'!J76&amp;" vs "&amp;'RT700 PinMux v0.95'!J76)</f>
        <v/>
      </c>
      <c r="K76" s="203" t="str">
        <f>IF('RT700 PinMux v0.94'!K76='RT700 PinMux v0.95'!K76,"",'RT700 PinMux v0.94'!K76&amp;" vs "&amp;'RT700 PinMux v0.95'!K76)</f>
        <v/>
      </c>
      <c r="L76" s="324" t="str">
        <f>IF('RT700 PinMux v0.94'!L76='RT700 PinMux v0.95'!L76,"",'RT700 PinMux v0.94'!L76&amp;" vs "&amp;'RT700 PinMux v0.95'!L76)</f>
        <v/>
      </c>
      <c r="M76" s="134" t="str">
        <f>IF('RT700 PinMux v0.94'!M76='RT700 PinMux v0.95'!M76,"",'RT700 PinMux v0.94'!M76&amp;" vs "&amp;'RT700 PinMux v0.95'!M76)</f>
        <v/>
      </c>
      <c r="N76" s="134" t="str">
        <f>IF('RT700 PinMux v0.94'!N76='RT700 PinMux v0.95'!N76,"",'RT700 PinMux v0.94'!N76&amp;" vs "&amp;'RT700 PinMux v0.95'!N76)</f>
        <v/>
      </c>
      <c r="O76" s="134" t="str">
        <f>IF('RT700 PinMux v0.94'!O76='RT700 PinMux v0.95'!O76,"",'RT700 PinMux v0.94'!O76&amp;" vs "&amp;'RT700 PinMux v0.95'!O76)</f>
        <v/>
      </c>
      <c r="P76" s="189" t="str">
        <f>IF('RT700 PinMux v0.94'!P76='RT700 PinMux v0.95'!P76,"",'RT700 PinMux v0.94'!P76&amp;" vs "&amp;'RT700 PinMux v0.95'!P76)</f>
        <v/>
      </c>
      <c r="Q76" s="51" t="str">
        <f>IF('RT700 PinMux v0.94'!Q76='RT700 PinMux v0.95'!Q76,"",'RT700 PinMux v0.94'!Q76&amp;" vs "&amp;'RT700 PinMux v0.95'!Q76)</f>
        <v/>
      </c>
      <c r="R76" s="16" t="str">
        <f>IF('RT700 PinMux v0.94'!R76='RT700 PinMux v0.95'!R76,"",'RT700 PinMux v0.94'!R76&amp;" vs "&amp;'RT700 PinMux v0.95'!R76)</f>
        <v/>
      </c>
      <c r="S76" s="134" t="str">
        <f>IF('RT700 PinMux v0.94'!S76='RT700 PinMux v0.95'!S76,"",'RT700 PinMux v0.94'!S76&amp;" vs "&amp;'RT700 PinMux v0.95'!S76)</f>
        <v/>
      </c>
      <c r="T76" s="134"/>
      <c r="U76" s="134"/>
      <c r="V76" s="134"/>
      <c r="W76" s="134"/>
      <c r="X76" s="134"/>
      <c r="Y76" s="134"/>
      <c r="Z76" s="134"/>
      <c r="AA76" s="205" t="str">
        <f>IF('RT700 PinMux v0.94'!AA76='RT700 PinMux v0.95'!AA76,"",'RT700 PinMux v0.94'!AA76&amp;" vs "&amp;'RT700 PinMux v0.95'!AA76)</f>
        <v/>
      </c>
      <c r="AB76" s="199" t="str">
        <f>IF('RT700 PinMux v0.94'!AB76='RT700 PinMux v0.95'!AB76,"",'RT700 PinMux v0.94'!AB76&amp;" vs "&amp;'RT700 PinMux v0.95'!AB76)</f>
        <v/>
      </c>
      <c r="AC76" s="45" t="str">
        <f>IF('RT700 PinMux v0.94'!AC76='RT700 PinMux v0.95'!AC76,"",'RT700 PinMux v0.94'!AC76&amp;" vs "&amp;'RT700 PinMux v0.95'!AC76)</f>
        <v/>
      </c>
      <c r="AD76" s="11" t="str">
        <f>IF('RT700 PinMux v0.94'!AD76='RT700 PinMux v0.95'!AD76,"",'RT700 PinMux v0.94'!AD76&amp;" vs "&amp;'RT700 PinMux v0.95'!AD76)</f>
        <v/>
      </c>
      <c r="AE76" s="21" t="str">
        <f>IF('RT700 PinMux v0.94'!AE76='RT700 PinMux v0.95'!AE76,"",'RT700 PinMux v0.94'!AE76&amp;" vs "&amp;'RT700 PinMux v0.95'!AE76)</f>
        <v/>
      </c>
      <c r="AF76" s="10" t="str">
        <f>IF('RT700 PinMux v0.94'!AF76='RT700 PinMux v0.95'!AF76,"",'RT700 PinMux v0.94'!AF76&amp;" vs "&amp;'RT700 PinMux v0.95'!AF76)</f>
        <v/>
      </c>
    </row>
    <row r="77" spans="2:32" s="7" customFormat="1" ht="11.5" x14ac:dyDescent="0.25">
      <c r="B77" s="364"/>
      <c r="C77" s="113"/>
      <c r="D77" s="113"/>
      <c r="E77" s="113"/>
      <c r="F77" s="113"/>
      <c r="G77" s="202"/>
      <c r="H77" s="202"/>
      <c r="I77" s="202"/>
      <c r="J77" s="202"/>
      <c r="K77" s="203"/>
      <c r="L77" s="324"/>
      <c r="M77" s="134"/>
      <c r="N77" s="134"/>
      <c r="O77" s="134"/>
      <c r="P77" s="367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205"/>
      <c r="AB77" s="199"/>
      <c r="AC77" s="45"/>
      <c r="AD77" s="11"/>
      <c r="AE77" s="21"/>
      <c r="AF77" s="10"/>
    </row>
    <row r="78" spans="2:32" s="7" customFormat="1" ht="11.5" x14ac:dyDescent="0.25">
      <c r="B78" s="223" t="str">
        <f>'RT700 PinMux v0.95'!B78</f>
        <v>Media VDD2</v>
      </c>
      <c r="C78" s="217" t="str">
        <f>'RT700 PinMux v0.95'!C78</f>
        <v>VDDIO</v>
      </c>
      <c r="D78" s="113" t="str">
        <f>IF('RT700 PinMux v0.94'!D78='RT700 PinMux v0.95'!D78,"",'RT700 PinMux v0.94'!D78&amp;" vs "&amp;'RT700 PinMux v0.95'!D78)</f>
        <v/>
      </c>
      <c r="E78" s="186" t="str">
        <f>IF('RT700 PinMux v0.94'!E78='RT700 PinMux v0.95'!E78,"",'RT700 PinMux v0.94'!E78&amp;" vs "&amp;'RT700 PinMux v0.95'!E78)</f>
        <v/>
      </c>
      <c r="F78" s="113" t="str">
        <f>IF('RT700 PinMux v0.94'!F78='RT700 PinMux v0.95'!F78,"",'RT700 PinMux v0.94'!F78&amp;" vs "&amp;'RT700 PinMux v0.95'!F78)</f>
        <v/>
      </c>
      <c r="G78" s="202" t="str">
        <f>IF('RT700 PinMux v0.94'!G78='RT700 PinMux v0.95'!G78,"",'RT700 PinMux v0.94'!G78&amp;" vs "&amp;'RT700 PinMux v0.95'!G78)</f>
        <v/>
      </c>
      <c r="H78" s="202" t="str">
        <f>IF('RT700 PinMux v0.94'!H78='RT700 PinMux v0.95'!H78,"",'RT700 PinMux v0.94'!H78&amp;" vs "&amp;'RT700 PinMux v0.95'!H78)</f>
        <v/>
      </c>
      <c r="I78" s="202" t="str">
        <f>IF('RT700 PinMux v0.94'!I78='RT700 PinMux v0.95'!I78,"",'RT700 PinMux v0.94'!I78&amp;" vs "&amp;'RT700 PinMux v0.95'!I78)</f>
        <v/>
      </c>
      <c r="J78" s="202" t="str">
        <f>IF('RT700 PinMux v0.94'!J78='RT700 PinMux v0.95'!J78,"",'RT700 PinMux v0.94'!J78&amp;" vs "&amp;'RT700 PinMux v0.95'!J78)</f>
        <v/>
      </c>
      <c r="K78" s="203" t="str">
        <f>IF('RT700 PinMux v0.94'!K78='RT700 PinMux v0.95'!K78,"",'RT700 PinMux v0.94'!K78&amp;" vs "&amp;'RT700 PinMux v0.95'!K78)</f>
        <v/>
      </c>
      <c r="L78" s="324" t="str">
        <f>IF('RT700 PinMux v0.94'!L78='RT700 PinMux v0.95'!L78,"",'RT700 PinMux v0.94'!L78&amp;" vs "&amp;'RT700 PinMux v0.95'!L78)</f>
        <v/>
      </c>
      <c r="M78" s="115" t="str">
        <f>IF('RT700 PinMux v0.94'!M78='RT700 PinMux v0.95'!M78,"",'RT700 PinMux v0.94'!M78&amp;" vs "&amp;'RT700 PinMux v0.95'!M78)</f>
        <v/>
      </c>
      <c r="N78" s="134" t="str">
        <f>IF('RT700 PinMux v0.94'!N78='RT700 PinMux v0.95'!N78,"",'RT700 PinMux v0.94'!N78&amp;" vs "&amp;'RT700 PinMux v0.95'!N78)</f>
        <v/>
      </c>
      <c r="O78" s="134" t="str">
        <f>IF('RT700 PinMux v0.94'!O78='RT700 PinMux v0.95'!O78,"",'RT700 PinMux v0.94'!O78&amp;" vs "&amp;'RT700 PinMux v0.95'!O78)</f>
        <v/>
      </c>
      <c r="P78" s="189" t="str">
        <f>IF('RT700 PinMux v0.94'!P78='RT700 PinMux v0.95'!P78,"",'RT700 PinMux v0.94'!P78&amp;" vs "&amp;'RT700 PinMux v0.95'!P78)</f>
        <v/>
      </c>
      <c r="Q78" s="134" t="str">
        <f>IF('RT700 PinMux v0.94'!Q78='RT700 PinMux v0.95'!Q78,"",'RT700 PinMux v0.94'!Q78&amp;" vs "&amp;'RT700 PinMux v0.95'!Q78)</f>
        <v/>
      </c>
      <c r="R78" s="134" t="str">
        <f>IF('RT700 PinMux v0.94'!R78='RT700 PinMux v0.95'!R78,"",'RT700 PinMux v0.94'!R78&amp;" vs "&amp;'RT700 PinMux v0.95'!R78)</f>
        <v/>
      </c>
      <c r="S78" s="134" t="str">
        <f>IF('RT700 PinMux v0.94'!S78='RT700 PinMux v0.95'!S78,"",'RT700 PinMux v0.94'!S78&amp;" vs "&amp;'RT700 PinMux v0.95'!S78)</f>
        <v/>
      </c>
      <c r="T78" s="134"/>
      <c r="U78" s="134"/>
      <c r="V78" s="134"/>
      <c r="W78" s="134"/>
      <c r="X78" s="134"/>
      <c r="Y78" s="134"/>
      <c r="Z78" s="134"/>
      <c r="AA78" s="205" t="str">
        <f>IF('RT700 PinMux v0.94'!AA78='RT700 PinMux v0.95'!AA78,"",'RT700 PinMux v0.94'!AA78&amp;" vs "&amp;'RT700 PinMux v0.95'!AA78)</f>
        <v/>
      </c>
      <c r="AB78" s="191" t="str">
        <f>IF('RT700 PinMux v0.94'!AB78='RT700 PinMux v0.95'!AB78,"",'RT700 PinMux v0.94'!AB78&amp;" vs "&amp;'RT700 PinMux v0.95'!AB78)</f>
        <v/>
      </c>
      <c r="AC78" s="45" t="str">
        <f>IF('RT700 PinMux v0.94'!AC78='RT700 PinMux v0.95'!AC78,"",'RT700 PinMux v0.94'!AC78&amp;" vs "&amp;'RT700 PinMux v0.95'!AC78)</f>
        <v/>
      </c>
      <c r="AD78" s="11" t="str">
        <f>IF('RT700 PinMux v0.94'!AD78='RT700 PinMux v0.95'!AD78,"",'RT700 PinMux v0.94'!AD78&amp;" vs "&amp;'RT700 PinMux v0.95'!AD78)</f>
        <v/>
      </c>
      <c r="AE78" s="21" t="str">
        <f>IF('RT700 PinMux v0.94'!AE78='RT700 PinMux v0.95'!AE78,"",'RT700 PinMux v0.94'!AE78&amp;" vs "&amp;'RT700 PinMux v0.95'!AE78)</f>
        <v/>
      </c>
      <c r="AF78" s="10" t="str">
        <f>IF('RT700 PinMux v0.94'!AF78='RT700 PinMux v0.95'!AF78,"",'RT700 PinMux v0.94'!AF78&amp;" vs "&amp;'RT700 PinMux v0.95'!AF78)</f>
        <v/>
      </c>
    </row>
    <row r="79" spans="2:32" s="7" customFormat="1" ht="11.5" x14ac:dyDescent="0.25">
      <c r="B79" s="223" t="str">
        <f>'RT700 PinMux v0.95'!B79</f>
        <v>Media VDD2</v>
      </c>
      <c r="C79" s="217" t="str">
        <f>'RT700 PinMux v0.95'!C79</f>
        <v>VDDIO</v>
      </c>
      <c r="D79" s="113" t="str">
        <f>IF('RT700 PinMux v0.94'!D79='RT700 PinMux v0.95'!D79,"",'RT700 PinMux v0.94'!D79&amp;" vs "&amp;'RT700 PinMux v0.95'!D79)</f>
        <v/>
      </c>
      <c r="E79" s="186" t="str">
        <f>IF('RT700 PinMux v0.94'!E79='RT700 PinMux v0.95'!E79,"",'RT700 PinMux v0.94'!E79&amp;" vs "&amp;'RT700 PinMux v0.95'!E79)</f>
        <v/>
      </c>
      <c r="F79" s="113" t="str">
        <f>IF('RT700 PinMux v0.94'!F79='RT700 PinMux v0.95'!F79,"",'RT700 PinMux v0.94'!F79&amp;" vs "&amp;'RT700 PinMux v0.95'!F79)</f>
        <v/>
      </c>
      <c r="G79" s="202" t="str">
        <f>IF('RT700 PinMux v0.94'!G79='RT700 PinMux v0.95'!G79,"",'RT700 PinMux v0.94'!G79&amp;" vs "&amp;'RT700 PinMux v0.95'!G79)</f>
        <v/>
      </c>
      <c r="H79" s="202" t="str">
        <f>IF('RT700 PinMux v0.94'!H79='RT700 PinMux v0.95'!H79,"",'RT700 PinMux v0.94'!H79&amp;" vs "&amp;'RT700 PinMux v0.95'!H79)</f>
        <v/>
      </c>
      <c r="I79" s="202" t="str">
        <f>IF('RT700 PinMux v0.94'!I79='RT700 PinMux v0.95'!I79,"",'RT700 PinMux v0.94'!I79&amp;" vs "&amp;'RT700 PinMux v0.95'!I79)</f>
        <v/>
      </c>
      <c r="J79" s="202" t="str">
        <f>IF('RT700 PinMux v0.94'!J79='RT700 PinMux v0.95'!J79,"",'RT700 PinMux v0.94'!J79&amp;" vs "&amp;'RT700 PinMux v0.95'!J79)</f>
        <v/>
      </c>
      <c r="K79" s="203" t="str">
        <f>IF('RT700 PinMux v0.94'!K79='RT700 PinMux v0.95'!K79,"",'RT700 PinMux v0.94'!K79&amp;" vs "&amp;'RT700 PinMux v0.95'!K79)</f>
        <v/>
      </c>
      <c r="L79" s="324" t="str">
        <f>IF('RT700 PinMux v0.94'!L79='RT700 PinMux v0.95'!L79,"",'RT700 PinMux v0.94'!L79&amp;" vs "&amp;'RT700 PinMux v0.95'!L79)</f>
        <v/>
      </c>
      <c r="M79" s="115" t="str">
        <f>IF('RT700 PinMux v0.94'!M79='RT700 PinMux v0.95'!M79,"",'RT700 PinMux v0.94'!M79&amp;" vs "&amp;'RT700 PinMux v0.95'!M79)</f>
        <v/>
      </c>
      <c r="N79" s="134" t="str">
        <f>IF('RT700 PinMux v0.94'!N79='RT700 PinMux v0.95'!N79,"",'RT700 PinMux v0.94'!N79&amp;" vs "&amp;'RT700 PinMux v0.95'!N79)</f>
        <v/>
      </c>
      <c r="O79" s="134" t="str">
        <f>IF('RT700 PinMux v0.94'!O79='RT700 PinMux v0.95'!O79,"",'RT700 PinMux v0.94'!O79&amp;" vs "&amp;'RT700 PinMux v0.95'!O79)</f>
        <v/>
      </c>
      <c r="P79" s="189" t="str">
        <f>IF('RT700 PinMux v0.94'!P79='RT700 PinMux v0.95'!P79,"",'RT700 PinMux v0.94'!P79&amp;" vs "&amp;'RT700 PinMux v0.95'!P79)</f>
        <v/>
      </c>
      <c r="Q79" s="134" t="str">
        <f>IF('RT700 PinMux v0.94'!Q79='RT700 PinMux v0.95'!Q79,"",'RT700 PinMux v0.94'!Q79&amp;" vs "&amp;'RT700 PinMux v0.95'!Q79)</f>
        <v/>
      </c>
      <c r="R79" s="134" t="str">
        <f>IF('RT700 PinMux v0.94'!R79='RT700 PinMux v0.95'!R79,"",'RT700 PinMux v0.94'!R79&amp;" vs "&amp;'RT700 PinMux v0.95'!R79)</f>
        <v/>
      </c>
      <c r="S79" s="134" t="str">
        <f>IF('RT700 PinMux v0.94'!S79='RT700 PinMux v0.95'!S79,"",'RT700 PinMux v0.94'!S79&amp;" vs "&amp;'RT700 PinMux v0.95'!S79)</f>
        <v/>
      </c>
      <c r="T79" s="134"/>
      <c r="U79" s="134"/>
      <c r="V79" s="134"/>
      <c r="W79" s="134"/>
      <c r="X79" s="134"/>
      <c r="Y79" s="134"/>
      <c r="Z79" s="134"/>
      <c r="AA79" s="205" t="str">
        <f>IF('RT700 PinMux v0.94'!AA79='RT700 PinMux v0.95'!AA79,"",'RT700 PinMux v0.94'!AA79&amp;" vs "&amp;'RT700 PinMux v0.95'!AA79)</f>
        <v/>
      </c>
      <c r="AB79" s="191" t="str">
        <f>IF('RT700 PinMux v0.94'!AB79='RT700 PinMux v0.95'!AB79,"",'RT700 PinMux v0.94'!AB79&amp;" vs "&amp;'RT700 PinMux v0.95'!AB79)</f>
        <v/>
      </c>
      <c r="AC79" s="45" t="str">
        <f>IF('RT700 PinMux v0.94'!AC79='RT700 PinMux v0.95'!AC79,"",'RT700 PinMux v0.94'!AC79&amp;" vs "&amp;'RT700 PinMux v0.95'!AC79)</f>
        <v/>
      </c>
      <c r="AD79" s="11" t="str">
        <f>IF('RT700 PinMux v0.94'!AD79='RT700 PinMux v0.95'!AD79,"",'RT700 PinMux v0.94'!AD79&amp;" vs "&amp;'RT700 PinMux v0.95'!AD79)</f>
        <v/>
      </c>
      <c r="AE79" s="21" t="str">
        <f>IF('RT700 PinMux v0.94'!AE79='RT700 PinMux v0.95'!AE79,"",'RT700 PinMux v0.94'!AE79&amp;" vs "&amp;'RT700 PinMux v0.95'!AE79)</f>
        <v/>
      </c>
      <c r="AF79" s="10" t="str">
        <f>IF('RT700 PinMux v0.94'!AF79='RT700 PinMux v0.95'!AF79,"",'RT700 PinMux v0.94'!AF79&amp;" vs "&amp;'RT700 PinMux v0.95'!AF79)</f>
        <v/>
      </c>
    </row>
    <row r="80" spans="2:32" s="7" customFormat="1" ht="11.5" x14ac:dyDescent="0.25">
      <c r="B80" s="223" t="str">
        <f>'RT700 PinMux v0.95'!B80</f>
        <v>Media VDD2</v>
      </c>
      <c r="C80" s="217" t="str">
        <f>'RT700 PinMux v0.95'!C80</f>
        <v>VDDIO</v>
      </c>
      <c r="D80" s="113" t="str">
        <f>IF('RT700 PinMux v0.94'!D80='RT700 PinMux v0.95'!D80,"",'RT700 PinMux v0.94'!D80&amp;" vs "&amp;'RT700 PinMux v0.95'!D80)</f>
        <v/>
      </c>
      <c r="E80" s="113" t="str">
        <f>IF('RT700 PinMux v0.94'!E80='RT700 PinMux v0.95'!E80,"",'RT700 PinMux v0.94'!E80&amp;" vs "&amp;'RT700 PinMux v0.95'!E80)</f>
        <v/>
      </c>
      <c r="F80" s="113" t="str">
        <f>IF('RT700 PinMux v0.94'!F80='RT700 PinMux v0.95'!F80,"",'RT700 PinMux v0.94'!F80&amp;" vs "&amp;'RT700 PinMux v0.95'!F80)</f>
        <v/>
      </c>
      <c r="G80" s="202" t="str">
        <f>IF('RT700 PinMux v0.94'!G80='RT700 PinMux v0.95'!G80,"",'RT700 PinMux v0.94'!G80&amp;" vs "&amp;'RT700 PinMux v0.95'!G80)</f>
        <v/>
      </c>
      <c r="H80" s="202" t="str">
        <f>IF('RT700 PinMux v0.94'!H80='RT700 PinMux v0.95'!H80,"",'RT700 PinMux v0.94'!H80&amp;" vs "&amp;'RT700 PinMux v0.95'!H80)</f>
        <v/>
      </c>
      <c r="I80" s="202" t="str">
        <f>IF('RT700 PinMux v0.94'!I80='RT700 PinMux v0.95'!I80,"",'RT700 PinMux v0.94'!I80&amp;" vs "&amp;'RT700 PinMux v0.95'!I80)</f>
        <v/>
      </c>
      <c r="J80" s="202" t="str">
        <f>IF('RT700 PinMux v0.94'!J80='RT700 PinMux v0.95'!J80,"",'RT700 PinMux v0.94'!J80&amp;" vs "&amp;'RT700 PinMux v0.95'!J80)</f>
        <v/>
      </c>
      <c r="K80" s="203" t="str">
        <f>IF('RT700 PinMux v0.94'!K80='RT700 PinMux v0.95'!K80,"",'RT700 PinMux v0.94'!K80&amp;" vs "&amp;'RT700 PinMux v0.95'!K80)</f>
        <v/>
      </c>
      <c r="L80" s="324" t="str">
        <f>IF('RT700 PinMux v0.94'!L80='RT700 PinMux v0.95'!L80,"",'RT700 PinMux v0.94'!L80&amp;" vs "&amp;'RT700 PinMux v0.95'!L80)</f>
        <v/>
      </c>
      <c r="M80" s="115" t="str">
        <f>IF('RT700 PinMux v0.94'!M80='RT700 PinMux v0.95'!M80,"",'RT700 PinMux v0.94'!M80&amp;" vs "&amp;'RT700 PinMux v0.95'!M80)</f>
        <v/>
      </c>
      <c r="N80" s="134" t="str">
        <f>IF('RT700 PinMux v0.94'!N80='RT700 PinMux v0.95'!N80,"",'RT700 PinMux v0.94'!N80&amp;" vs "&amp;'RT700 PinMux v0.95'!N80)</f>
        <v/>
      </c>
      <c r="O80" s="134" t="str">
        <f>IF('RT700 PinMux v0.94'!O80='RT700 PinMux v0.95'!O80,"",'RT700 PinMux v0.94'!O80&amp;" vs "&amp;'RT700 PinMux v0.95'!O80)</f>
        <v/>
      </c>
      <c r="P80" s="189" t="str">
        <f>IF('RT700 PinMux v0.94'!P80='RT700 PinMux v0.95'!P80,"",'RT700 PinMux v0.94'!P80&amp;" vs "&amp;'RT700 PinMux v0.95'!P80)</f>
        <v/>
      </c>
      <c r="Q80" s="134" t="str">
        <f>IF('RT700 PinMux v0.94'!Q80='RT700 PinMux v0.95'!Q80,"",'RT700 PinMux v0.94'!Q80&amp;" vs "&amp;'RT700 PinMux v0.95'!Q80)</f>
        <v/>
      </c>
      <c r="R80" s="134" t="str">
        <f>IF('RT700 PinMux v0.94'!R80='RT700 PinMux v0.95'!R80,"",'RT700 PinMux v0.94'!R80&amp;" vs "&amp;'RT700 PinMux v0.95'!R80)</f>
        <v/>
      </c>
      <c r="S80" s="134" t="str">
        <f>IF('RT700 PinMux v0.94'!S80='RT700 PinMux v0.95'!S80,"",'RT700 PinMux v0.94'!S80&amp;" vs "&amp;'RT700 PinMux v0.95'!S80)</f>
        <v/>
      </c>
      <c r="T80" s="134"/>
      <c r="U80" s="134"/>
      <c r="V80" s="134"/>
      <c r="W80" s="134"/>
      <c r="X80" s="134"/>
      <c r="Y80" s="134"/>
      <c r="Z80" s="134"/>
      <c r="AA80" s="205" t="str">
        <f>IF('RT700 PinMux v0.94'!AA80='RT700 PinMux v0.95'!AA80,"",'RT700 PinMux v0.94'!AA80&amp;" vs "&amp;'RT700 PinMux v0.95'!AA80)</f>
        <v/>
      </c>
      <c r="AB80" s="191" t="str">
        <f>IF('RT700 PinMux v0.94'!AB80='RT700 PinMux v0.95'!AB80,"",'RT700 PinMux v0.94'!AB80&amp;" vs "&amp;'RT700 PinMux v0.95'!AB80)</f>
        <v/>
      </c>
      <c r="AC80" s="45" t="str">
        <f>IF('RT700 PinMux v0.94'!AC80='RT700 PinMux v0.95'!AC80,"",'RT700 PinMux v0.94'!AC80&amp;" vs "&amp;'RT700 PinMux v0.95'!AC80)</f>
        <v/>
      </c>
      <c r="AD80" s="11" t="str">
        <f>IF('RT700 PinMux v0.94'!AD80='RT700 PinMux v0.95'!AD80,"",'RT700 PinMux v0.94'!AD80&amp;" vs "&amp;'RT700 PinMux v0.95'!AD80)</f>
        <v/>
      </c>
      <c r="AE80" s="21" t="str">
        <f>IF('RT700 PinMux v0.94'!AE80='RT700 PinMux v0.95'!AE80,"",'RT700 PinMux v0.94'!AE80&amp;" vs "&amp;'RT700 PinMux v0.95'!AE80)</f>
        <v/>
      </c>
      <c r="AF80" s="10" t="str">
        <f>IF('RT700 PinMux v0.94'!AF80='RT700 PinMux v0.95'!AF80,"",'RT700 PinMux v0.94'!AF80&amp;" vs "&amp;'RT700 PinMux v0.95'!AF80)</f>
        <v/>
      </c>
    </row>
    <row r="81" spans="2:32" s="7" customFormat="1" ht="11.5" x14ac:dyDescent="0.25">
      <c r="B81" s="223" t="str">
        <f>'RT700 PinMux v0.95'!B81</f>
        <v>Media VDD2</v>
      </c>
      <c r="C81" s="217" t="str">
        <f>'RT700 PinMux v0.95'!C81</f>
        <v>VDDIO</v>
      </c>
      <c r="D81" s="113" t="str">
        <f>IF('RT700 PinMux v0.94'!D81='RT700 PinMux v0.95'!D81,"",'RT700 PinMux v0.94'!D81&amp;" vs "&amp;'RT700 PinMux v0.95'!D81)</f>
        <v/>
      </c>
      <c r="E81" s="113" t="str">
        <f>IF('RT700 PinMux v0.94'!E81='RT700 PinMux v0.95'!E81,"",'RT700 PinMux v0.94'!E81&amp;" vs "&amp;'RT700 PinMux v0.95'!E81)</f>
        <v/>
      </c>
      <c r="F81" s="113" t="str">
        <f>IF('RT700 PinMux v0.94'!F81='RT700 PinMux v0.95'!F81,"",'RT700 PinMux v0.94'!F81&amp;" vs "&amp;'RT700 PinMux v0.95'!F81)</f>
        <v/>
      </c>
      <c r="G81" s="202" t="str">
        <f>IF('RT700 PinMux v0.94'!G81='RT700 PinMux v0.95'!G81,"",'RT700 PinMux v0.94'!G81&amp;" vs "&amp;'RT700 PinMux v0.95'!G81)</f>
        <v/>
      </c>
      <c r="H81" s="202" t="str">
        <f>IF('RT700 PinMux v0.94'!H81='RT700 PinMux v0.95'!H81,"",'RT700 PinMux v0.94'!H81&amp;" vs "&amp;'RT700 PinMux v0.95'!H81)</f>
        <v/>
      </c>
      <c r="I81" s="202" t="str">
        <f>IF('RT700 PinMux v0.94'!I81='RT700 PinMux v0.95'!I81,"",'RT700 PinMux v0.94'!I81&amp;" vs "&amp;'RT700 PinMux v0.95'!I81)</f>
        <v/>
      </c>
      <c r="J81" s="202" t="str">
        <f>IF('RT700 PinMux v0.94'!J81='RT700 PinMux v0.95'!J81,"",'RT700 PinMux v0.94'!J81&amp;" vs "&amp;'RT700 PinMux v0.95'!J81)</f>
        <v/>
      </c>
      <c r="K81" s="203" t="str">
        <f>IF('RT700 PinMux v0.94'!K81='RT700 PinMux v0.95'!K81,"",'RT700 PinMux v0.94'!K81&amp;" vs "&amp;'RT700 PinMux v0.95'!K81)</f>
        <v/>
      </c>
      <c r="L81" s="324" t="str">
        <f>IF('RT700 PinMux v0.94'!L81='RT700 PinMux v0.95'!L81,"",'RT700 PinMux v0.94'!L81&amp;" vs "&amp;'RT700 PinMux v0.95'!L81)</f>
        <v/>
      </c>
      <c r="M81" s="115" t="str">
        <f>IF('RT700 PinMux v0.94'!M81='RT700 PinMux v0.95'!M81,"",'RT700 PinMux v0.94'!M81&amp;" vs "&amp;'RT700 PinMux v0.95'!M81)</f>
        <v/>
      </c>
      <c r="N81" s="134" t="str">
        <f>IF('RT700 PinMux v0.94'!N81='RT700 PinMux v0.95'!N81,"",'RT700 PinMux v0.94'!N81&amp;" vs "&amp;'RT700 PinMux v0.95'!N81)</f>
        <v/>
      </c>
      <c r="O81" s="134" t="str">
        <f>IF('RT700 PinMux v0.94'!O81='RT700 PinMux v0.95'!O81,"",'RT700 PinMux v0.94'!O81&amp;" vs "&amp;'RT700 PinMux v0.95'!O81)</f>
        <v/>
      </c>
      <c r="P81" s="189" t="str">
        <f>IF('RT700 PinMux v0.94'!P81='RT700 PinMux v0.95'!P81,"",'RT700 PinMux v0.94'!P81&amp;" vs "&amp;'RT700 PinMux v0.95'!P81)</f>
        <v/>
      </c>
      <c r="Q81" s="134" t="str">
        <f>IF('RT700 PinMux v0.94'!Q81='RT700 PinMux v0.95'!Q81,"",'RT700 PinMux v0.94'!Q81&amp;" vs "&amp;'RT700 PinMux v0.95'!Q81)</f>
        <v/>
      </c>
      <c r="R81" s="134" t="str">
        <f>IF('RT700 PinMux v0.94'!R81='RT700 PinMux v0.95'!R81,"",'RT700 PinMux v0.94'!R81&amp;" vs "&amp;'RT700 PinMux v0.95'!R81)</f>
        <v/>
      </c>
      <c r="S81" s="134" t="str">
        <f>IF('RT700 PinMux v0.94'!S81='RT700 PinMux v0.95'!S81,"",'RT700 PinMux v0.94'!S81&amp;" vs "&amp;'RT700 PinMux v0.95'!S81)</f>
        <v/>
      </c>
      <c r="T81" s="134"/>
      <c r="U81" s="134"/>
      <c r="V81" s="134"/>
      <c r="W81" s="134"/>
      <c r="X81" s="134"/>
      <c r="Y81" s="134"/>
      <c r="Z81" s="134"/>
      <c r="AA81" s="205" t="str">
        <f>IF('RT700 PinMux v0.94'!AA81='RT700 PinMux v0.95'!AA81,"",'RT700 PinMux v0.94'!AA81&amp;" vs "&amp;'RT700 PinMux v0.95'!AA81)</f>
        <v/>
      </c>
      <c r="AB81" s="191" t="str">
        <f>IF('RT700 PinMux v0.94'!AB81='RT700 PinMux v0.95'!AB81,"",'RT700 PinMux v0.94'!AB81&amp;" vs "&amp;'RT700 PinMux v0.95'!AB81)</f>
        <v/>
      </c>
      <c r="AC81" s="45" t="str">
        <f>IF('RT700 PinMux v0.94'!AC81='RT700 PinMux v0.95'!AC81,"",'RT700 PinMux v0.94'!AC81&amp;" vs "&amp;'RT700 PinMux v0.95'!AC81)</f>
        <v/>
      </c>
      <c r="AD81" s="11" t="str">
        <f>IF('RT700 PinMux v0.94'!AD81='RT700 PinMux v0.95'!AD81,"",'RT700 PinMux v0.94'!AD81&amp;" vs "&amp;'RT700 PinMux v0.95'!AD81)</f>
        <v/>
      </c>
      <c r="AE81" s="21" t="str">
        <f>IF('RT700 PinMux v0.94'!AE81='RT700 PinMux v0.95'!AE81,"",'RT700 PinMux v0.94'!AE81&amp;" vs "&amp;'RT700 PinMux v0.95'!AE81)</f>
        <v/>
      </c>
      <c r="AF81" s="10" t="str">
        <f>IF('RT700 PinMux v0.94'!AF81='RT700 PinMux v0.95'!AF81,"",'RT700 PinMux v0.94'!AF81&amp;" vs "&amp;'RT700 PinMux v0.95'!AF81)</f>
        <v/>
      </c>
    </row>
    <row r="82" spans="2:32" s="7" customFormat="1" ht="11.5" x14ac:dyDescent="0.25">
      <c r="B82" s="223" t="str">
        <f>'RT700 PinMux v0.95'!B82</f>
        <v>Media VDD2</v>
      </c>
      <c r="C82" s="217" t="str">
        <f>'RT700 PinMux v0.95'!C82</f>
        <v>VDDIO</v>
      </c>
      <c r="D82" s="113" t="str">
        <f>IF('RT700 PinMux v0.94'!D82='RT700 PinMux v0.95'!D82,"",'RT700 PinMux v0.94'!D82&amp;" vs "&amp;'RT700 PinMux v0.95'!D82)</f>
        <v/>
      </c>
      <c r="E82" s="113" t="str">
        <f>IF('RT700 PinMux v0.94'!E82='RT700 PinMux v0.95'!E82,"",'RT700 PinMux v0.94'!E82&amp;" vs "&amp;'RT700 PinMux v0.95'!E82)</f>
        <v/>
      </c>
      <c r="F82" s="113" t="str">
        <f>IF('RT700 PinMux v0.94'!F82='RT700 PinMux v0.95'!F82,"",'RT700 PinMux v0.94'!F82&amp;" vs "&amp;'RT700 PinMux v0.95'!F82)</f>
        <v/>
      </c>
      <c r="G82" s="202" t="str">
        <f>IF('RT700 PinMux v0.94'!G82='RT700 PinMux v0.95'!G82,"",'RT700 PinMux v0.94'!G82&amp;" vs "&amp;'RT700 PinMux v0.95'!G82)</f>
        <v/>
      </c>
      <c r="H82" s="202" t="str">
        <f>IF('RT700 PinMux v0.94'!H82='RT700 PinMux v0.95'!H82,"",'RT700 PinMux v0.94'!H82&amp;" vs "&amp;'RT700 PinMux v0.95'!H82)</f>
        <v/>
      </c>
      <c r="I82" s="202" t="str">
        <f>IF('RT700 PinMux v0.94'!I82='RT700 PinMux v0.95'!I82,"",'RT700 PinMux v0.94'!I82&amp;" vs "&amp;'RT700 PinMux v0.95'!I82)</f>
        <v/>
      </c>
      <c r="J82" s="202" t="str">
        <f>IF('RT700 PinMux v0.94'!J82='RT700 PinMux v0.95'!J82,"",'RT700 PinMux v0.94'!J82&amp;" vs "&amp;'RT700 PinMux v0.95'!J82)</f>
        <v/>
      </c>
      <c r="K82" s="203" t="str">
        <f>IF('RT700 PinMux v0.94'!K82='RT700 PinMux v0.95'!K82,"",'RT700 PinMux v0.94'!K82&amp;" vs "&amp;'RT700 PinMux v0.95'!K82)</f>
        <v/>
      </c>
      <c r="L82" s="324" t="str">
        <f>IF('RT700 PinMux v0.94'!L82='RT700 PinMux v0.95'!L82,"",'RT700 PinMux v0.94'!L82&amp;" vs "&amp;'RT700 PinMux v0.95'!L82)</f>
        <v/>
      </c>
      <c r="M82" s="115" t="str">
        <f>IF('RT700 PinMux v0.94'!M82='RT700 PinMux v0.95'!M82,"",'RT700 PinMux v0.94'!M82&amp;" vs "&amp;'RT700 PinMux v0.95'!M82)</f>
        <v/>
      </c>
      <c r="N82" s="95" t="str">
        <f>IF('RT700 PinMux v0.94'!N82='RT700 PinMux v0.95'!N82,"",'RT700 PinMux v0.94'!N82&amp;" vs "&amp;'RT700 PinMux v0.95'!N82)</f>
        <v/>
      </c>
      <c r="O82" s="95" t="str">
        <f>IF('RT700 PinMux v0.94'!O82='RT700 PinMux v0.95'!O82,"",'RT700 PinMux v0.94'!O82&amp;" vs "&amp;'RT700 PinMux v0.95'!O82)</f>
        <v/>
      </c>
      <c r="P82" s="189" t="str">
        <f>IF('RT700 PinMux v0.94'!P82='RT700 PinMux v0.95'!P82,"",'RT700 PinMux v0.94'!P82&amp;" vs "&amp;'RT700 PinMux v0.95'!P82)</f>
        <v/>
      </c>
      <c r="Q82" s="134" t="str">
        <f>IF('RT700 PinMux v0.94'!Q82='RT700 PinMux v0.95'!Q82,"",'RT700 PinMux v0.94'!Q82&amp;" vs "&amp;'RT700 PinMux v0.95'!Q82)</f>
        <v/>
      </c>
      <c r="R82" s="134" t="str">
        <f>IF('RT700 PinMux v0.94'!R82='RT700 PinMux v0.95'!R82,"",'RT700 PinMux v0.94'!R82&amp;" vs "&amp;'RT700 PinMux v0.95'!R82)</f>
        <v/>
      </c>
      <c r="S82" s="134" t="str">
        <f>IF('RT700 PinMux v0.94'!S82='RT700 PinMux v0.95'!S82,"",'RT700 PinMux v0.94'!S82&amp;" vs "&amp;'RT700 PinMux v0.95'!S82)</f>
        <v/>
      </c>
      <c r="T82" s="134"/>
      <c r="U82" s="134"/>
      <c r="V82" s="134"/>
      <c r="W82" s="134"/>
      <c r="X82" s="134"/>
      <c r="Y82" s="134"/>
      <c r="Z82" s="134"/>
      <c r="AA82" s="205" t="str">
        <f>IF('RT700 PinMux v0.94'!AA82='RT700 PinMux v0.95'!AA82,"",'RT700 PinMux v0.94'!AA82&amp;" vs "&amp;'RT700 PinMux v0.95'!AA82)</f>
        <v/>
      </c>
      <c r="AB82" s="199" t="str">
        <f>IF('RT700 PinMux v0.94'!AB82='RT700 PinMux v0.95'!AB82,"",'RT700 PinMux v0.94'!AB82&amp;" vs "&amp;'RT700 PinMux v0.95'!AB82)</f>
        <v/>
      </c>
      <c r="AC82" s="45" t="str">
        <f>IF('RT700 PinMux v0.94'!AC82='RT700 PinMux v0.95'!AC82,"",'RT700 PinMux v0.94'!AC82&amp;" vs "&amp;'RT700 PinMux v0.95'!AC82)</f>
        <v/>
      </c>
      <c r="AD82" s="11" t="str">
        <f>IF('RT700 PinMux v0.94'!AD82='RT700 PinMux v0.95'!AD82,"",'RT700 PinMux v0.94'!AD82&amp;" vs "&amp;'RT700 PinMux v0.95'!AD82)</f>
        <v/>
      </c>
      <c r="AE82" s="21" t="str">
        <f>IF('RT700 PinMux v0.94'!AE82='RT700 PinMux v0.95'!AE82,"",'RT700 PinMux v0.94'!AE82&amp;" vs "&amp;'RT700 PinMux v0.95'!AE82)</f>
        <v/>
      </c>
      <c r="AF82" s="10" t="str">
        <f>IF('RT700 PinMux v0.94'!AF82='RT700 PinMux v0.95'!AF82,"",'RT700 PinMux v0.94'!AF82&amp;" vs "&amp;'RT700 PinMux v0.95'!AF82)</f>
        <v/>
      </c>
    </row>
    <row r="83" spans="2:32" s="7" customFormat="1" ht="11.5" x14ac:dyDescent="0.25">
      <c r="B83" s="223" t="str">
        <f>'RT700 PinMux v0.95'!B83</f>
        <v>Media VDD2</v>
      </c>
      <c r="C83" s="217" t="str">
        <f>'RT700 PinMux v0.95'!C83</f>
        <v>VDDIO</v>
      </c>
      <c r="D83" s="113" t="str">
        <f>IF('RT700 PinMux v0.94'!D83='RT700 PinMux v0.95'!D83,"",'RT700 PinMux v0.94'!D83&amp;" vs "&amp;'RT700 PinMux v0.95'!D83)</f>
        <v/>
      </c>
      <c r="E83" s="113" t="str">
        <f>IF('RT700 PinMux v0.94'!E83='RT700 PinMux v0.95'!E83,"",'RT700 PinMux v0.94'!E83&amp;" vs "&amp;'RT700 PinMux v0.95'!E83)</f>
        <v/>
      </c>
      <c r="F83" s="113" t="str">
        <f>IF('RT700 PinMux v0.94'!F83='RT700 PinMux v0.95'!F83,"",'RT700 PinMux v0.94'!F83&amp;" vs "&amp;'RT700 PinMux v0.95'!F83)</f>
        <v/>
      </c>
      <c r="G83" s="202" t="str">
        <f>IF('RT700 PinMux v0.94'!G83='RT700 PinMux v0.95'!G83,"",'RT700 PinMux v0.94'!G83&amp;" vs "&amp;'RT700 PinMux v0.95'!G83)</f>
        <v/>
      </c>
      <c r="H83" s="202" t="str">
        <f>IF('RT700 PinMux v0.94'!H83='RT700 PinMux v0.95'!H83,"",'RT700 PinMux v0.94'!H83&amp;" vs "&amp;'RT700 PinMux v0.95'!H83)</f>
        <v/>
      </c>
      <c r="I83" s="202" t="str">
        <f>IF('RT700 PinMux v0.94'!I83='RT700 PinMux v0.95'!I83,"",'RT700 PinMux v0.94'!I83&amp;" vs "&amp;'RT700 PinMux v0.95'!I83)</f>
        <v/>
      </c>
      <c r="J83" s="202" t="str">
        <f>IF('RT700 PinMux v0.94'!J83='RT700 PinMux v0.95'!J83,"",'RT700 PinMux v0.94'!J83&amp;" vs "&amp;'RT700 PinMux v0.95'!J83)</f>
        <v/>
      </c>
      <c r="K83" s="203" t="str">
        <f>IF('RT700 PinMux v0.94'!K83='RT700 PinMux v0.95'!K83,"",'RT700 PinMux v0.94'!K83&amp;" vs "&amp;'RT700 PinMux v0.95'!K83)</f>
        <v/>
      </c>
      <c r="L83" s="324" t="str">
        <f>IF('RT700 PinMux v0.94'!L83='RT700 PinMux v0.95'!L83,"",'RT700 PinMux v0.94'!L83&amp;" vs "&amp;'RT700 PinMux v0.95'!L83)</f>
        <v/>
      </c>
      <c r="M83" s="115" t="str">
        <f>IF('RT700 PinMux v0.94'!M83='RT700 PinMux v0.95'!M83,"",'RT700 PinMux v0.94'!M83&amp;" vs "&amp;'RT700 PinMux v0.95'!M83)</f>
        <v/>
      </c>
      <c r="N83" s="95" t="str">
        <f>IF('RT700 PinMux v0.94'!N83='RT700 PinMux v0.95'!N83,"",'RT700 PinMux v0.94'!N83&amp;" vs "&amp;'RT700 PinMux v0.95'!N83)</f>
        <v/>
      </c>
      <c r="O83" s="95" t="str">
        <f>IF('RT700 PinMux v0.94'!O83='RT700 PinMux v0.95'!O83,"",'RT700 PinMux v0.94'!O83&amp;" vs "&amp;'RT700 PinMux v0.95'!O83)</f>
        <v/>
      </c>
      <c r="P83" s="189" t="str">
        <f>IF('RT700 PinMux v0.94'!P83='RT700 PinMux v0.95'!P83,"",'RT700 PinMux v0.94'!P83&amp;" vs "&amp;'RT700 PinMux v0.95'!P83)</f>
        <v/>
      </c>
      <c r="Q83" s="134" t="str">
        <f>IF('RT700 PinMux v0.94'!Q83='RT700 PinMux v0.95'!Q83,"",'RT700 PinMux v0.94'!Q83&amp;" vs "&amp;'RT700 PinMux v0.95'!Q83)</f>
        <v/>
      </c>
      <c r="R83" s="134" t="str">
        <f>IF('RT700 PinMux v0.94'!R83='RT700 PinMux v0.95'!R83,"",'RT700 PinMux v0.94'!R83&amp;" vs "&amp;'RT700 PinMux v0.95'!R83)</f>
        <v/>
      </c>
      <c r="S83" s="134" t="str">
        <f>IF('RT700 PinMux v0.94'!S83='RT700 PinMux v0.95'!S83,"",'RT700 PinMux v0.94'!S83&amp;" vs "&amp;'RT700 PinMux v0.95'!S83)</f>
        <v/>
      </c>
      <c r="T83" s="134"/>
      <c r="U83" s="134"/>
      <c r="V83" s="134"/>
      <c r="W83" s="134"/>
      <c r="X83" s="134"/>
      <c r="Y83" s="134"/>
      <c r="Z83" s="134"/>
      <c r="AA83" s="205" t="str">
        <f>IF('RT700 PinMux v0.94'!AA83='RT700 PinMux v0.95'!AA83,"",'RT700 PinMux v0.94'!AA83&amp;" vs "&amp;'RT700 PinMux v0.95'!AA83)</f>
        <v/>
      </c>
      <c r="AB83" s="199" t="str">
        <f>IF('RT700 PinMux v0.94'!AB83='RT700 PinMux v0.95'!AB83,"",'RT700 PinMux v0.94'!AB83&amp;" vs "&amp;'RT700 PinMux v0.95'!AB83)</f>
        <v/>
      </c>
      <c r="AC83" s="45" t="str">
        <f>IF('RT700 PinMux v0.94'!AC83='RT700 PinMux v0.95'!AC83,"",'RT700 PinMux v0.94'!AC83&amp;" vs "&amp;'RT700 PinMux v0.95'!AC83)</f>
        <v/>
      </c>
      <c r="AD83" s="11" t="str">
        <f>IF('RT700 PinMux v0.94'!AD83='RT700 PinMux v0.95'!AD83,"",'RT700 PinMux v0.94'!AD83&amp;" vs "&amp;'RT700 PinMux v0.95'!AD83)</f>
        <v/>
      </c>
      <c r="AE83" s="21" t="str">
        <f>IF('RT700 PinMux v0.94'!AE83='RT700 PinMux v0.95'!AE83,"",'RT700 PinMux v0.94'!AE83&amp;" vs "&amp;'RT700 PinMux v0.95'!AE83)</f>
        <v/>
      </c>
      <c r="AF83" s="10" t="str">
        <f>IF('RT700 PinMux v0.94'!AF83='RT700 PinMux v0.95'!AF83,"",'RT700 PinMux v0.94'!AF83&amp;" vs "&amp;'RT700 PinMux v0.95'!AF83)</f>
        <v/>
      </c>
    </row>
    <row r="84" spans="2:32" s="7" customFormat="1" ht="11.5" x14ac:dyDescent="0.25">
      <c r="B84" s="223" t="str">
        <f>'RT700 PinMux v0.95'!B84</f>
        <v>Media VDD2</v>
      </c>
      <c r="C84" s="217" t="str">
        <f>'RT700 PinMux v0.95'!C84</f>
        <v>VDDIO</v>
      </c>
      <c r="D84" s="113" t="str">
        <f>IF('RT700 PinMux v0.94'!D84='RT700 PinMux v0.95'!D84,"",'RT700 PinMux v0.94'!D84&amp;" vs "&amp;'RT700 PinMux v0.95'!D84)</f>
        <v/>
      </c>
      <c r="E84" s="113" t="str">
        <f>IF('RT700 PinMux v0.94'!E84='RT700 PinMux v0.95'!E84,"",'RT700 PinMux v0.94'!E84&amp;" vs "&amp;'RT700 PinMux v0.95'!E84)</f>
        <v/>
      </c>
      <c r="F84" s="113" t="str">
        <f>IF('RT700 PinMux v0.94'!F84='RT700 PinMux v0.95'!F84,"",'RT700 PinMux v0.94'!F84&amp;" vs "&amp;'RT700 PinMux v0.95'!F84)</f>
        <v/>
      </c>
      <c r="G84" s="202" t="str">
        <f>IF('RT700 PinMux v0.94'!G84='RT700 PinMux v0.95'!G84,"",'RT700 PinMux v0.94'!G84&amp;" vs "&amp;'RT700 PinMux v0.95'!G84)</f>
        <v/>
      </c>
      <c r="H84" s="202" t="str">
        <f>IF('RT700 PinMux v0.94'!H84='RT700 PinMux v0.95'!H84,"",'RT700 PinMux v0.94'!H84&amp;" vs "&amp;'RT700 PinMux v0.95'!H84)</f>
        <v/>
      </c>
      <c r="I84" s="202" t="str">
        <f>IF('RT700 PinMux v0.94'!I84='RT700 PinMux v0.95'!I84,"",'RT700 PinMux v0.94'!I84&amp;" vs "&amp;'RT700 PinMux v0.95'!I84)</f>
        <v/>
      </c>
      <c r="J84" s="202" t="str">
        <f>IF('RT700 PinMux v0.94'!J84='RT700 PinMux v0.95'!J84,"",'RT700 PinMux v0.94'!J84&amp;" vs "&amp;'RT700 PinMux v0.95'!J84)</f>
        <v/>
      </c>
      <c r="K84" s="203" t="str">
        <f>IF('RT700 PinMux v0.94'!K84='RT700 PinMux v0.95'!K84,"",'RT700 PinMux v0.94'!K84&amp;" vs "&amp;'RT700 PinMux v0.95'!K84)</f>
        <v/>
      </c>
      <c r="L84" s="324" t="str">
        <f>IF('RT700 PinMux v0.94'!L84='RT700 PinMux v0.95'!L84,"",'RT700 PinMux v0.94'!L84&amp;" vs "&amp;'RT700 PinMux v0.95'!L84)</f>
        <v/>
      </c>
      <c r="M84" s="115" t="str">
        <f>IF('RT700 PinMux v0.94'!M84='RT700 PinMux v0.95'!M84,"",'RT700 PinMux v0.94'!M84&amp;" vs "&amp;'RT700 PinMux v0.95'!M84)</f>
        <v/>
      </c>
      <c r="N84" s="95" t="str">
        <f>IF('RT700 PinMux v0.94'!N84='RT700 PinMux v0.95'!N84,"",'RT700 PinMux v0.94'!N84&amp;" vs "&amp;'RT700 PinMux v0.95'!N84)</f>
        <v/>
      </c>
      <c r="O84" s="95" t="str">
        <f>IF('RT700 PinMux v0.94'!O84='RT700 PinMux v0.95'!O84,"",'RT700 PinMux v0.94'!O84&amp;" vs "&amp;'RT700 PinMux v0.95'!O84)</f>
        <v/>
      </c>
      <c r="P84" s="189" t="str">
        <f>IF('RT700 PinMux v0.94'!P84='RT700 PinMux v0.95'!P84,"",'RT700 PinMux v0.94'!P84&amp;" vs "&amp;'RT700 PinMux v0.95'!P84)</f>
        <v/>
      </c>
      <c r="Q84" s="95" t="str">
        <f>IF('RT700 PinMux v0.94'!Q84='RT700 PinMux v0.95'!Q84,"",'RT700 PinMux v0.94'!Q84&amp;" vs "&amp;'RT700 PinMux v0.95'!Q84)</f>
        <v/>
      </c>
      <c r="R84" s="134" t="str">
        <f>IF('RT700 PinMux v0.94'!R84='RT700 PinMux v0.95'!R84,"",'RT700 PinMux v0.94'!R84&amp;" vs "&amp;'RT700 PinMux v0.95'!R84)</f>
        <v/>
      </c>
      <c r="S84" s="134" t="str">
        <f>IF('RT700 PinMux v0.94'!S84='RT700 PinMux v0.95'!S84,"",'RT700 PinMux v0.94'!S84&amp;" vs "&amp;'RT700 PinMux v0.95'!S84)</f>
        <v/>
      </c>
      <c r="T84" s="134"/>
      <c r="U84" s="134"/>
      <c r="V84" s="134"/>
      <c r="W84" s="134"/>
      <c r="X84" s="134"/>
      <c r="Y84" s="134"/>
      <c r="Z84" s="134"/>
      <c r="AA84" s="205" t="str">
        <f>IF('RT700 PinMux v0.94'!AA84='RT700 PinMux v0.95'!AA84,"",'RT700 PinMux v0.94'!AA84&amp;" vs "&amp;'RT700 PinMux v0.95'!AA84)</f>
        <v/>
      </c>
      <c r="AB84" s="199" t="str">
        <f>IF('RT700 PinMux v0.94'!AB84='RT700 PinMux v0.95'!AB84,"",'RT700 PinMux v0.94'!AB84&amp;" vs "&amp;'RT700 PinMux v0.95'!AB84)</f>
        <v/>
      </c>
      <c r="AC84" s="45" t="str">
        <f>IF('RT700 PinMux v0.94'!AC84='RT700 PinMux v0.95'!AC84,"",'RT700 PinMux v0.94'!AC84&amp;" vs "&amp;'RT700 PinMux v0.95'!AC84)</f>
        <v/>
      </c>
      <c r="AD84" s="11" t="str">
        <f>IF('RT700 PinMux v0.94'!AD84='RT700 PinMux v0.95'!AD84,"",'RT700 PinMux v0.94'!AD84&amp;" vs "&amp;'RT700 PinMux v0.95'!AD84)</f>
        <v/>
      </c>
      <c r="AE84" s="21" t="str">
        <f>IF('RT700 PinMux v0.94'!AE84='RT700 PinMux v0.95'!AE84,"",'RT700 PinMux v0.94'!AE84&amp;" vs "&amp;'RT700 PinMux v0.95'!AE84)</f>
        <v/>
      </c>
      <c r="AF84" s="10" t="str">
        <f>IF('RT700 PinMux v0.94'!AF84='RT700 PinMux v0.95'!AF84,"",'RT700 PinMux v0.94'!AF84&amp;" vs "&amp;'RT700 PinMux v0.95'!AF84)</f>
        <v/>
      </c>
    </row>
    <row r="85" spans="2:32" s="7" customFormat="1" ht="11.5" x14ac:dyDescent="0.25">
      <c r="B85" s="223" t="str">
        <f>'RT700 PinMux v0.95'!B85</f>
        <v>Media VDD2</v>
      </c>
      <c r="C85" s="217" t="str">
        <f>'RT700 PinMux v0.95'!C85</f>
        <v>VDDIO</v>
      </c>
      <c r="D85" s="113" t="str">
        <f>IF('RT700 PinMux v0.94'!D85='RT700 PinMux v0.95'!D85,"",'RT700 PinMux v0.94'!D85&amp;" vs "&amp;'RT700 PinMux v0.95'!D85)</f>
        <v/>
      </c>
      <c r="E85" s="113" t="str">
        <f>IF('RT700 PinMux v0.94'!E85='RT700 PinMux v0.95'!E85,"",'RT700 PinMux v0.94'!E85&amp;" vs "&amp;'RT700 PinMux v0.95'!E85)</f>
        <v/>
      </c>
      <c r="F85" s="113" t="str">
        <f>IF('RT700 PinMux v0.94'!F85='RT700 PinMux v0.95'!F85,"",'RT700 PinMux v0.94'!F85&amp;" vs "&amp;'RT700 PinMux v0.95'!F85)</f>
        <v/>
      </c>
      <c r="G85" s="202" t="str">
        <f>IF('RT700 PinMux v0.94'!G85='RT700 PinMux v0.95'!G85,"",'RT700 PinMux v0.94'!G85&amp;" vs "&amp;'RT700 PinMux v0.95'!G85)</f>
        <v/>
      </c>
      <c r="H85" s="202" t="str">
        <f>IF('RT700 PinMux v0.94'!H85='RT700 PinMux v0.95'!H85,"",'RT700 PinMux v0.94'!H85&amp;" vs "&amp;'RT700 PinMux v0.95'!H85)</f>
        <v/>
      </c>
      <c r="I85" s="202" t="str">
        <f>IF('RT700 PinMux v0.94'!I85='RT700 PinMux v0.95'!I85,"",'RT700 PinMux v0.94'!I85&amp;" vs "&amp;'RT700 PinMux v0.95'!I85)</f>
        <v/>
      </c>
      <c r="J85" s="202" t="str">
        <f>IF('RT700 PinMux v0.94'!J85='RT700 PinMux v0.95'!J85,"",'RT700 PinMux v0.94'!J85&amp;" vs "&amp;'RT700 PinMux v0.95'!J85)</f>
        <v/>
      </c>
      <c r="K85" s="203" t="str">
        <f>IF('RT700 PinMux v0.94'!K85='RT700 PinMux v0.95'!K85,"",'RT700 PinMux v0.94'!K85&amp;" vs "&amp;'RT700 PinMux v0.95'!K85)</f>
        <v/>
      </c>
      <c r="L85" s="324" t="str">
        <f>IF('RT700 PinMux v0.94'!L85='RT700 PinMux v0.95'!L85,"",'RT700 PinMux v0.94'!L85&amp;" vs "&amp;'RT700 PinMux v0.95'!L85)</f>
        <v/>
      </c>
      <c r="M85" s="95" t="str">
        <f>IF('RT700 PinMux v0.94'!M85='RT700 PinMux v0.95'!M85,"",'RT700 PinMux v0.94'!M85&amp;" vs "&amp;'RT700 PinMux v0.95'!M85)</f>
        <v/>
      </c>
      <c r="N85" s="134" t="str">
        <f>IF('RT700 PinMux v0.94'!N85='RT700 PinMux v0.95'!N85,"",'RT700 PinMux v0.94'!N85&amp;" vs "&amp;'RT700 PinMux v0.95'!N85)</f>
        <v/>
      </c>
      <c r="O85" s="95" t="str">
        <f>IF('RT700 PinMux v0.94'!O85='RT700 PinMux v0.95'!O85,"",'RT700 PinMux v0.94'!O85&amp;" vs "&amp;'RT700 PinMux v0.95'!O85)</f>
        <v/>
      </c>
      <c r="P85" s="189" t="str">
        <f>IF('RT700 PinMux v0.94'!P85='RT700 PinMux v0.95'!P85,"",'RT700 PinMux v0.94'!P85&amp;" vs "&amp;'RT700 PinMux v0.95'!P85)</f>
        <v/>
      </c>
      <c r="Q85" s="134" t="str">
        <f>IF('RT700 PinMux v0.94'!Q85='RT700 PinMux v0.95'!Q85,"",'RT700 PinMux v0.94'!Q85&amp;" vs "&amp;'RT700 PinMux v0.95'!Q85)</f>
        <v/>
      </c>
      <c r="R85" s="134" t="str">
        <f>IF('RT700 PinMux v0.94'!R85='RT700 PinMux v0.95'!R85,"",'RT700 PinMux v0.94'!R85&amp;" vs "&amp;'RT700 PinMux v0.95'!R85)</f>
        <v/>
      </c>
      <c r="S85" s="134" t="str">
        <f>IF('RT700 PinMux v0.94'!S85='RT700 PinMux v0.95'!S85,"",'RT700 PinMux v0.94'!S85&amp;" vs "&amp;'RT700 PinMux v0.95'!S85)</f>
        <v/>
      </c>
      <c r="T85" s="134"/>
      <c r="U85" s="134"/>
      <c r="V85" s="134"/>
      <c r="W85" s="134"/>
      <c r="X85" s="134"/>
      <c r="Y85" s="134"/>
      <c r="Z85" s="134"/>
      <c r="AA85" s="205" t="str">
        <f>IF('RT700 PinMux v0.94'!AA85='RT700 PinMux v0.95'!AA85,"",'RT700 PinMux v0.94'!AA85&amp;" vs "&amp;'RT700 PinMux v0.95'!AA85)</f>
        <v/>
      </c>
      <c r="AB85" s="199" t="str">
        <f>IF('RT700 PinMux v0.94'!AB85='RT700 PinMux v0.95'!AB85,"",'RT700 PinMux v0.94'!AB85&amp;" vs "&amp;'RT700 PinMux v0.95'!AB85)</f>
        <v/>
      </c>
      <c r="AC85" s="45" t="str">
        <f>IF('RT700 PinMux v0.94'!AC85='RT700 PinMux v0.95'!AC85,"",'RT700 PinMux v0.94'!AC85&amp;" vs "&amp;'RT700 PinMux v0.95'!AC85)</f>
        <v/>
      </c>
      <c r="AD85" s="11" t="str">
        <f>IF('RT700 PinMux v0.94'!AD85='RT700 PinMux v0.95'!AD85,"",'RT700 PinMux v0.94'!AD85&amp;" vs "&amp;'RT700 PinMux v0.95'!AD85)</f>
        <v/>
      </c>
      <c r="AE85" s="21" t="str">
        <f>IF('RT700 PinMux v0.94'!AE85='RT700 PinMux v0.95'!AE85,"",'RT700 PinMux v0.94'!AE85&amp;" vs "&amp;'RT700 PinMux v0.95'!AE85)</f>
        <v/>
      </c>
      <c r="AF85" s="10" t="str">
        <f>IF('RT700 PinMux v0.94'!AF85='RT700 PinMux v0.95'!AF85,"",'RT700 PinMux v0.94'!AF85&amp;" vs "&amp;'RT700 PinMux v0.95'!AF85)</f>
        <v/>
      </c>
    </row>
    <row r="86" spans="2:32" s="7" customFormat="1" ht="11.5" x14ac:dyDescent="0.25">
      <c r="B86" s="223" t="str">
        <f>'RT700 PinMux v0.95'!B86</f>
        <v>Media VDD2</v>
      </c>
      <c r="C86" s="217" t="str">
        <f>'RT700 PinMux v0.95'!C86</f>
        <v>VDDIO</v>
      </c>
      <c r="D86" s="113" t="str">
        <f>IF('RT700 PinMux v0.94'!D86='RT700 PinMux v0.95'!D86,"",'RT700 PinMux v0.94'!D86&amp;" vs "&amp;'RT700 PinMux v0.95'!D86)</f>
        <v/>
      </c>
      <c r="E86" s="113" t="str">
        <f>IF('RT700 PinMux v0.94'!E86='RT700 PinMux v0.95'!E86,"",'RT700 PinMux v0.94'!E86&amp;" vs "&amp;'RT700 PinMux v0.95'!E86)</f>
        <v/>
      </c>
      <c r="F86" s="113" t="str">
        <f>IF('RT700 PinMux v0.94'!F86='RT700 PinMux v0.95'!F86,"",'RT700 PinMux v0.94'!F86&amp;" vs "&amp;'RT700 PinMux v0.95'!F86)</f>
        <v/>
      </c>
      <c r="G86" s="202" t="str">
        <f>IF('RT700 PinMux v0.94'!G86='RT700 PinMux v0.95'!G86,"",'RT700 PinMux v0.94'!G86&amp;" vs "&amp;'RT700 PinMux v0.95'!G86)</f>
        <v/>
      </c>
      <c r="H86" s="202" t="str">
        <f>IF('RT700 PinMux v0.94'!H86='RT700 PinMux v0.95'!H86,"",'RT700 PinMux v0.94'!H86&amp;" vs "&amp;'RT700 PinMux v0.95'!H86)</f>
        <v/>
      </c>
      <c r="I86" s="202" t="str">
        <f>IF('RT700 PinMux v0.94'!I86='RT700 PinMux v0.95'!I86,"",'RT700 PinMux v0.94'!I86&amp;" vs "&amp;'RT700 PinMux v0.95'!I86)</f>
        <v/>
      </c>
      <c r="J86" s="202" t="str">
        <f>IF('RT700 PinMux v0.94'!J86='RT700 PinMux v0.95'!J86,"",'RT700 PinMux v0.94'!J86&amp;" vs "&amp;'RT700 PinMux v0.95'!J86)</f>
        <v/>
      </c>
      <c r="K86" s="203" t="str">
        <f>IF('RT700 PinMux v0.94'!K86='RT700 PinMux v0.95'!K86,"",'RT700 PinMux v0.94'!K86&amp;" vs "&amp;'RT700 PinMux v0.95'!K86)</f>
        <v/>
      </c>
      <c r="L86" s="324" t="str">
        <f>IF('RT700 PinMux v0.94'!L86='RT700 PinMux v0.95'!L86,"",'RT700 PinMux v0.94'!L86&amp;" vs "&amp;'RT700 PinMux v0.95'!L86)</f>
        <v/>
      </c>
      <c r="M86" s="95" t="str">
        <f>IF('RT700 PinMux v0.94'!M86='RT700 PinMux v0.95'!M86,"",'RT700 PinMux v0.94'!M86&amp;" vs "&amp;'RT700 PinMux v0.95'!M86)</f>
        <v/>
      </c>
      <c r="N86" s="134" t="str">
        <f>IF('RT700 PinMux v0.94'!N86='RT700 PinMux v0.95'!N86,"",'RT700 PinMux v0.94'!N86&amp;" vs "&amp;'RT700 PinMux v0.95'!N86)</f>
        <v/>
      </c>
      <c r="O86" s="95" t="str">
        <f>IF('RT700 PinMux v0.94'!O86='RT700 PinMux v0.95'!O86,"",'RT700 PinMux v0.94'!O86&amp;" vs "&amp;'RT700 PinMux v0.95'!O86)</f>
        <v/>
      </c>
      <c r="P86" s="189" t="str">
        <f>IF('RT700 PinMux v0.94'!P86='RT700 PinMux v0.95'!P86,"",'RT700 PinMux v0.94'!P86&amp;" vs "&amp;'RT700 PinMux v0.95'!P86)</f>
        <v/>
      </c>
      <c r="Q86" s="134" t="str">
        <f>IF('RT700 PinMux v0.94'!Q86='RT700 PinMux v0.95'!Q86,"",'RT700 PinMux v0.94'!Q86&amp;" vs "&amp;'RT700 PinMux v0.95'!Q86)</f>
        <v/>
      </c>
      <c r="R86" s="134" t="str">
        <f>IF('RT700 PinMux v0.94'!R86='RT700 PinMux v0.95'!R86,"",'RT700 PinMux v0.94'!R86&amp;" vs "&amp;'RT700 PinMux v0.95'!R86)</f>
        <v/>
      </c>
      <c r="S86" s="134" t="str">
        <f>IF('RT700 PinMux v0.94'!S86='RT700 PinMux v0.95'!S86,"",'RT700 PinMux v0.94'!S86&amp;" vs "&amp;'RT700 PinMux v0.95'!S86)</f>
        <v/>
      </c>
      <c r="T86" s="134"/>
      <c r="U86" s="134"/>
      <c r="V86" s="134"/>
      <c r="W86" s="134"/>
      <c r="X86" s="134"/>
      <c r="Y86" s="134"/>
      <c r="Z86" s="134"/>
      <c r="AA86" s="205" t="str">
        <f>IF('RT700 PinMux v0.94'!AA86='RT700 PinMux v0.95'!AA86,"",'RT700 PinMux v0.94'!AA86&amp;" vs "&amp;'RT700 PinMux v0.95'!AA86)</f>
        <v/>
      </c>
      <c r="AB86" s="199" t="str">
        <f>IF('RT700 PinMux v0.94'!AB86='RT700 PinMux v0.95'!AB86,"",'RT700 PinMux v0.94'!AB86&amp;" vs "&amp;'RT700 PinMux v0.95'!AB86)</f>
        <v/>
      </c>
      <c r="AC86" s="45" t="str">
        <f>IF('RT700 PinMux v0.94'!AC86='RT700 PinMux v0.95'!AC86,"",'RT700 PinMux v0.94'!AC86&amp;" vs "&amp;'RT700 PinMux v0.95'!AC86)</f>
        <v/>
      </c>
      <c r="AD86" s="11" t="str">
        <f>IF('RT700 PinMux v0.94'!AD86='RT700 PinMux v0.95'!AD86,"",'RT700 PinMux v0.94'!AD86&amp;" vs "&amp;'RT700 PinMux v0.95'!AD86)</f>
        <v/>
      </c>
      <c r="AE86" s="21" t="str">
        <f>IF('RT700 PinMux v0.94'!AE86='RT700 PinMux v0.95'!AE86,"",'RT700 PinMux v0.94'!AE86&amp;" vs "&amp;'RT700 PinMux v0.95'!AE86)</f>
        <v/>
      </c>
      <c r="AF86" s="10" t="str">
        <f>IF('RT700 PinMux v0.94'!AF86='RT700 PinMux v0.95'!AF86,"",'RT700 PinMux v0.94'!AF86&amp;" vs "&amp;'RT700 PinMux v0.95'!AF86)</f>
        <v/>
      </c>
    </row>
    <row r="87" spans="2:32" s="7" customFormat="1" ht="11.5" x14ac:dyDescent="0.25">
      <c r="B87" s="223" t="str">
        <f>'RT700 PinMux v0.95'!B87</f>
        <v>Media VDD2</v>
      </c>
      <c r="C87" s="217" t="str">
        <f>'RT700 PinMux v0.95'!C87</f>
        <v>VDDIO</v>
      </c>
      <c r="D87" s="113" t="str">
        <f>IF('RT700 PinMux v0.94'!D87='RT700 PinMux v0.95'!D87,"",'RT700 PinMux v0.94'!D87&amp;" vs "&amp;'RT700 PinMux v0.95'!D87)</f>
        <v/>
      </c>
      <c r="E87" s="113" t="str">
        <f>IF('RT700 PinMux v0.94'!E87='RT700 PinMux v0.95'!E87,"",'RT700 PinMux v0.94'!E87&amp;" vs "&amp;'RT700 PinMux v0.95'!E87)</f>
        <v/>
      </c>
      <c r="F87" s="113" t="str">
        <f>IF('RT700 PinMux v0.94'!F87='RT700 PinMux v0.95'!F87,"",'RT700 PinMux v0.94'!F87&amp;" vs "&amp;'RT700 PinMux v0.95'!F87)</f>
        <v/>
      </c>
      <c r="G87" s="202" t="str">
        <f>IF('RT700 PinMux v0.94'!G87='RT700 PinMux v0.95'!G87,"",'RT700 PinMux v0.94'!G87&amp;" vs "&amp;'RT700 PinMux v0.95'!G87)</f>
        <v/>
      </c>
      <c r="H87" s="202" t="str">
        <f>IF('RT700 PinMux v0.94'!H87='RT700 PinMux v0.95'!H87,"",'RT700 PinMux v0.94'!H87&amp;" vs "&amp;'RT700 PinMux v0.95'!H87)</f>
        <v/>
      </c>
      <c r="I87" s="202" t="str">
        <f>IF('RT700 PinMux v0.94'!I87='RT700 PinMux v0.95'!I87,"",'RT700 PinMux v0.94'!I87&amp;" vs "&amp;'RT700 PinMux v0.95'!I87)</f>
        <v/>
      </c>
      <c r="J87" s="202" t="str">
        <f>IF('RT700 PinMux v0.94'!J87='RT700 PinMux v0.95'!J87,"",'RT700 PinMux v0.94'!J87&amp;" vs "&amp;'RT700 PinMux v0.95'!J87)</f>
        <v/>
      </c>
      <c r="K87" s="203" t="str">
        <f>IF('RT700 PinMux v0.94'!K87='RT700 PinMux v0.95'!K87,"",'RT700 PinMux v0.94'!K87&amp;" vs "&amp;'RT700 PinMux v0.95'!K87)</f>
        <v/>
      </c>
      <c r="L87" s="324" t="str">
        <f>IF('RT700 PinMux v0.94'!L87='RT700 PinMux v0.95'!L87,"",'RT700 PinMux v0.94'!L87&amp;" vs "&amp;'RT700 PinMux v0.95'!L87)</f>
        <v/>
      </c>
      <c r="M87" s="95" t="str">
        <f>IF('RT700 PinMux v0.94'!M87='RT700 PinMux v0.95'!M87,"",'RT700 PinMux v0.94'!M87&amp;" vs "&amp;'RT700 PinMux v0.95'!M87)</f>
        <v/>
      </c>
      <c r="N87" s="134" t="str">
        <f>IF('RT700 PinMux v0.94'!N87='RT700 PinMux v0.95'!N87,"",'RT700 PinMux v0.94'!N87&amp;" vs "&amp;'RT700 PinMux v0.95'!N87)</f>
        <v/>
      </c>
      <c r="O87" s="95" t="str">
        <f>IF('RT700 PinMux v0.94'!O87='RT700 PinMux v0.95'!O87,"",'RT700 PinMux v0.94'!O87&amp;" vs "&amp;'RT700 PinMux v0.95'!O87)</f>
        <v/>
      </c>
      <c r="P87" s="189" t="str">
        <f>IF('RT700 PinMux v0.94'!P87='RT700 PinMux v0.95'!P87,"",'RT700 PinMux v0.94'!P87&amp;" vs "&amp;'RT700 PinMux v0.95'!P87)</f>
        <v/>
      </c>
      <c r="Q87" s="134" t="str">
        <f>IF('RT700 PinMux v0.94'!Q87='RT700 PinMux v0.95'!Q87,"",'RT700 PinMux v0.94'!Q87&amp;" vs "&amp;'RT700 PinMux v0.95'!Q87)</f>
        <v/>
      </c>
      <c r="R87" s="134" t="str">
        <f>IF('RT700 PinMux v0.94'!R87='RT700 PinMux v0.95'!R87,"",'RT700 PinMux v0.94'!R87&amp;" vs "&amp;'RT700 PinMux v0.95'!R87)</f>
        <v/>
      </c>
      <c r="S87" s="134" t="str">
        <f>IF('RT700 PinMux v0.94'!S87='RT700 PinMux v0.95'!S87,"",'RT700 PinMux v0.94'!S87&amp;" vs "&amp;'RT700 PinMux v0.95'!S87)</f>
        <v/>
      </c>
      <c r="T87" s="134"/>
      <c r="U87" s="134"/>
      <c r="V87" s="134"/>
      <c r="W87" s="134"/>
      <c r="X87" s="134"/>
      <c r="Y87" s="134"/>
      <c r="Z87" s="134"/>
      <c r="AA87" s="205" t="str">
        <f>IF('RT700 PinMux v0.94'!AA87='RT700 PinMux v0.95'!AA87,"",'RT700 PinMux v0.94'!AA87&amp;" vs "&amp;'RT700 PinMux v0.95'!AA87)</f>
        <v/>
      </c>
      <c r="AB87" s="199" t="str">
        <f>IF('RT700 PinMux v0.94'!AB87='RT700 PinMux v0.95'!AB87,"",'RT700 PinMux v0.94'!AB87&amp;" vs "&amp;'RT700 PinMux v0.95'!AB87)</f>
        <v/>
      </c>
      <c r="AC87" s="45" t="str">
        <f>IF('RT700 PinMux v0.94'!AC87='RT700 PinMux v0.95'!AC87,"",'RT700 PinMux v0.94'!AC87&amp;" vs "&amp;'RT700 PinMux v0.95'!AC87)</f>
        <v/>
      </c>
      <c r="AD87" s="11" t="str">
        <f>IF('RT700 PinMux v0.94'!AD87='RT700 PinMux v0.95'!AD87,"",'RT700 PinMux v0.94'!AD87&amp;" vs "&amp;'RT700 PinMux v0.95'!AD87)</f>
        <v/>
      </c>
      <c r="AE87" s="21" t="str">
        <f>IF('RT700 PinMux v0.94'!AE87='RT700 PinMux v0.95'!AE87,"",'RT700 PinMux v0.94'!AE87&amp;" vs "&amp;'RT700 PinMux v0.95'!AE87)</f>
        <v/>
      </c>
      <c r="AF87" s="10" t="str">
        <f>IF('RT700 PinMux v0.94'!AF87='RT700 PinMux v0.95'!AF87,"",'RT700 PinMux v0.94'!AF87&amp;" vs "&amp;'RT700 PinMux v0.95'!AF87)</f>
        <v/>
      </c>
    </row>
    <row r="88" spans="2:32" s="7" customFormat="1" ht="11.5" x14ac:dyDescent="0.25">
      <c r="B88" s="223" t="str">
        <f>'RT700 PinMux v0.95'!B88</f>
        <v>Media VDD2</v>
      </c>
      <c r="C88" s="217" t="str">
        <f>'RT700 PinMux v0.95'!C88</f>
        <v>VDDIO</v>
      </c>
      <c r="D88" s="113" t="str">
        <f>IF('RT700 PinMux v0.94'!D88='RT700 PinMux v0.95'!D88,"",'RT700 PinMux v0.94'!D88&amp;" vs "&amp;'RT700 PinMux v0.95'!D88)</f>
        <v/>
      </c>
      <c r="E88" s="113" t="str">
        <f>IF('RT700 PinMux v0.94'!E88='RT700 PinMux v0.95'!E88,"",'RT700 PinMux v0.94'!E88&amp;" vs "&amp;'RT700 PinMux v0.95'!E88)</f>
        <v/>
      </c>
      <c r="F88" s="113" t="str">
        <f>IF('RT700 PinMux v0.94'!F88='RT700 PinMux v0.95'!F88,"",'RT700 PinMux v0.94'!F88&amp;" vs "&amp;'RT700 PinMux v0.95'!F88)</f>
        <v/>
      </c>
      <c r="G88" s="202" t="str">
        <f>IF('RT700 PinMux v0.94'!G88='RT700 PinMux v0.95'!G88,"",'RT700 PinMux v0.94'!G88&amp;" vs "&amp;'RT700 PinMux v0.95'!G88)</f>
        <v/>
      </c>
      <c r="H88" s="202" t="str">
        <f>IF('RT700 PinMux v0.94'!H88='RT700 PinMux v0.95'!H88,"",'RT700 PinMux v0.94'!H88&amp;" vs "&amp;'RT700 PinMux v0.95'!H88)</f>
        <v/>
      </c>
      <c r="I88" s="202" t="str">
        <f>IF('RT700 PinMux v0.94'!I88='RT700 PinMux v0.95'!I88,"",'RT700 PinMux v0.94'!I88&amp;" vs "&amp;'RT700 PinMux v0.95'!I88)</f>
        <v/>
      </c>
      <c r="J88" s="202" t="str">
        <f>IF('RT700 PinMux v0.94'!J88='RT700 PinMux v0.95'!J88,"",'RT700 PinMux v0.94'!J88&amp;" vs "&amp;'RT700 PinMux v0.95'!J88)</f>
        <v/>
      </c>
      <c r="K88" s="203" t="str">
        <f>IF('RT700 PinMux v0.94'!K88='RT700 PinMux v0.95'!K88,"",'RT700 PinMux v0.94'!K88&amp;" vs "&amp;'RT700 PinMux v0.95'!K88)</f>
        <v/>
      </c>
      <c r="L88" s="324" t="str">
        <f>IF('RT700 PinMux v0.94'!L88='RT700 PinMux v0.95'!L88,"",'RT700 PinMux v0.94'!L88&amp;" vs "&amp;'RT700 PinMux v0.95'!L88)</f>
        <v/>
      </c>
      <c r="M88" s="95" t="str">
        <f>IF('RT700 PinMux v0.94'!M88='RT700 PinMux v0.95'!M88,"",'RT700 PinMux v0.94'!M88&amp;" vs "&amp;'RT700 PinMux v0.95'!M88)</f>
        <v/>
      </c>
      <c r="N88" s="185" t="str">
        <f>IF('RT700 PinMux v0.94'!N88='RT700 PinMux v0.95'!N88,"",'RT700 PinMux v0.94'!N88&amp;" vs "&amp;'RT700 PinMux v0.95'!N88)</f>
        <v/>
      </c>
      <c r="O88" s="95" t="str">
        <f>IF('RT700 PinMux v0.94'!O88='RT700 PinMux v0.95'!O88,"",'RT700 PinMux v0.94'!O88&amp;" vs "&amp;'RT700 PinMux v0.95'!O88)</f>
        <v/>
      </c>
      <c r="P88" s="189" t="str">
        <f>IF('RT700 PinMux v0.94'!P88='RT700 PinMux v0.95'!P88,"",'RT700 PinMux v0.94'!P88&amp;" vs "&amp;'RT700 PinMux v0.95'!P88)</f>
        <v/>
      </c>
      <c r="Q88" s="134" t="str">
        <f>IF('RT700 PinMux v0.94'!Q88='RT700 PinMux v0.95'!Q88,"",'RT700 PinMux v0.94'!Q88&amp;" vs "&amp;'RT700 PinMux v0.95'!Q88)</f>
        <v/>
      </c>
      <c r="R88" s="134" t="str">
        <f>IF('RT700 PinMux v0.94'!R88='RT700 PinMux v0.95'!R88,"",'RT700 PinMux v0.94'!R88&amp;" vs "&amp;'RT700 PinMux v0.95'!R88)</f>
        <v/>
      </c>
      <c r="S88" s="134" t="str">
        <f>IF('RT700 PinMux v0.94'!S88='RT700 PinMux v0.95'!S88,"",'RT700 PinMux v0.94'!S88&amp;" vs "&amp;'RT700 PinMux v0.95'!S88)</f>
        <v/>
      </c>
      <c r="T88" s="134"/>
      <c r="U88" s="134"/>
      <c r="V88" s="134"/>
      <c r="W88" s="134"/>
      <c r="X88" s="134"/>
      <c r="Y88" s="134"/>
      <c r="Z88" s="134"/>
      <c r="AA88" s="205" t="str">
        <f>IF('RT700 PinMux v0.94'!AA88='RT700 PinMux v0.95'!AA88,"",'RT700 PinMux v0.94'!AA88&amp;" vs "&amp;'RT700 PinMux v0.95'!AA88)</f>
        <v/>
      </c>
      <c r="AB88" s="199" t="str">
        <f>IF('RT700 PinMux v0.94'!AB88='RT700 PinMux v0.95'!AB88,"",'RT700 PinMux v0.94'!AB88&amp;" vs "&amp;'RT700 PinMux v0.95'!AB88)</f>
        <v/>
      </c>
      <c r="AC88" s="45" t="str">
        <f>IF('RT700 PinMux v0.94'!AC88='RT700 PinMux v0.95'!AC88,"",'RT700 PinMux v0.94'!AC88&amp;" vs "&amp;'RT700 PinMux v0.95'!AC88)</f>
        <v/>
      </c>
      <c r="AD88" s="11" t="str">
        <f>IF('RT700 PinMux v0.94'!AD88='RT700 PinMux v0.95'!AD88,"",'RT700 PinMux v0.94'!AD88&amp;" vs "&amp;'RT700 PinMux v0.95'!AD88)</f>
        <v/>
      </c>
      <c r="AE88" s="21" t="str">
        <f>IF('RT700 PinMux v0.94'!AE88='RT700 PinMux v0.95'!AE88,"",'RT700 PinMux v0.94'!AE88&amp;" vs "&amp;'RT700 PinMux v0.95'!AE88)</f>
        <v/>
      </c>
      <c r="AF88" s="10" t="str">
        <f>IF('RT700 PinMux v0.94'!AF88='RT700 PinMux v0.95'!AF88,"",'RT700 PinMux v0.94'!AF88&amp;" vs "&amp;'RT700 PinMux v0.95'!AF88)</f>
        <v/>
      </c>
    </row>
    <row r="89" spans="2:32" s="7" customFormat="1" ht="11.5" x14ac:dyDescent="0.25">
      <c r="B89" s="223" t="str">
        <f>'RT700 PinMux v0.95'!B89</f>
        <v>Media VDD2</v>
      </c>
      <c r="C89" s="217" t="str">
        <f>'RT700 PinMux v0.95'!C89</f>
        <v>VDDIO</v>
      </c>
      <c r="D89" s="113" t="str">
        <f>IF('RT700 PinMux v0.94'!D89='RT700 PinMux v0.95'!D89,"",'RT700 PinMux v0.94'!D89&amp;" vs "&amp;'RT700 PinMux v0.95'!D89)</f>
        <v/>
      </c>
      <c r="E89" s="113" t="str">
        <f>IF('RT700 PinMux v0.94'!E89='RT700 PinMux v0.95'!E89,"",'RT700 PinMux v0.94'!E89&amp;" vs "&amp;'RT700 PinMux v0.95'!E89)</f>
        <v/>
      </c>
      <c r="F89" s="113" t="str">
        <f>IF('RT700 PinMux v0.94'!F89='RT700 PinMux v0.95'!F89,"",'RT700 PinMux v0.94'!F89&amp;" vs "&amp;'RT700 PinMux v0.95'!F89)</f>
        <v/>
      </c>
      <c r="G89" s="202" t="str">
        <f>IF('RT700 PinMux v0.94'!G89='RT700 PinMux v0.95'!G89,"",'RT700 PinMux v0.94'!G89&amp;" vs "&amp;'RT700 PinMux v0.95'!G89)</f>
        <v/>
      </c>
      <c r="H89" s="202" t="str">
        <f>IF('RT700 PinMux v0.94'!H89='RT700 PinMux v0.95'!H89,"",'RT700 PinMux v0.94'!H89&amp;" vs "&amp;'RT700 PinMux v0.95'!H89)</f>
        <v/>
      </c>
      <c r="I89" s="202" t="str">
        <f>IF('RT700 PinMux v0.94'!I89='RT700 PinMux v0.95'!I89,"",'RT700 PinMux v0.94'!I89&amp;" vs "&amp;'RT700 PinMux v0.95'!I89)</f>
        <v/>
      </c>
      <c r="J89" s="202" t="str">
        <f>IF('RT700 PinMux v0.94'!J89='RT700 PinMux v0.95'!J89,"",'RT700 PinMux v0.94'!J89&amp;" vs "&amp;'RT700 PinMux v0.95'!J89)</f>
        <v/>
      </c>
      <c r="K89" s="203" t="str">
        <f>IF('RT700 PinMux v0.94'!K89='RT700 PinMux v0.95'!K89,"",'RT700 PinMux v0.94'!K89&amp;" vs "&amp;'RT700 PinMux v0.95'!K89)</f>
        <v/>
      </c>
      <c r="L89" s="324" t="str">
        <f>IF('RT700 PinMux v0.94'!L89='RT700 PinMux v0.95'!L89,"",'RT700 PinMux v0.94'!L89&amp;" vs "&amp;'RT700 PinMux v0.95'!L89)</f>
        <v/>
      </c>
      <c r="M89" s="95" t="str">
        <f>IF('RT700 PinMux v0.94'!M89='RT700 PinMux v0.95'!M89,"",'RT700 PinMux v0.94'!M89&amp;" vs "&amp;'RT700 PinMux v0.95'!M89)</f>
        <v/>
      </c>
      <c r="N89" s="185" t="str">
        <f>IF('RT700 PinMux v0.94'!N89='RT700 PinMux v0.95'!N89,"",'RT700 PinMux v0.94'!N89&amp;" vs "&amp;'RT700 PinMux v0.95'!N89)</f>
        <v/>
      </c>
      <c r="O89" s="95" t="str">
        <f>IF('RT700 PinMux v0.94'!O89='RT700 PinMux v0.95'!O89,"",'RT700 PinMux v0.94'!O89&amp;" vs "&amp;'RT700 PinMux v0.95'!O89)</f>
        <v/>
      </c>
      <c r="P89" s="189" t="str">
        <f>IF('RT700 PinMux v0.94'!P89='RT700 PinMux v0.95'!P89,"",'RT700 PinMux v0.94'!P89&amp;" vs "&amp;'RT700 PinMux v0.95'!P89)</f>
        <v/>
      </c>
      <c r="Q89" s="95" t="str">
        <f>IF('RT700 PinMux v0.94'!Q89='RT700 PinMux v0.95'!Q89,"",'RT700 PinMux v0.94'!Q89&amp;" vs "&amp;'RT700 PinMux v0.95'!Q89)</f>
        <v/>
      </c>
      <c r="R89" s="134" t="str">
        <f>IF('RT700 PinMux v0.94'!R89='RT700 PinMux v0.95'!R89,"",'RT700 PinMux v0.94'!R89&amp;" vs "&amp;'RT700 PinMux v0.95'!R89)</f>
        <v/>
      </c>
      <c r="S89" s="134" t="str">
        <f>IF('RT700 PinMux v0.94'!S89='RT700 PinMux v0.95'!S89,"",'RT700 PinMux v0.94'!S89&amp;" vs "&amp;'RT700 PinMux v0.95'!S89)</f>
        <v/>
      </c>
      <c r="T89" s="134"/>
      <c r="U89" s="134"/>
      <c r="V89" s="134"/>
      <c r="W89" s="134"/>
      <c r="X89" s="134"/>
      <c r="Y89" s="134"/>
      <c r="Z89" s="134"/>
      <c r="AA89" s="205" t="str">
        <f>IF('RT700 PinMux v0.94'!AA89='RT700 PinMux v0.95'!AA89,"",'RT700 PinMux v0.94'!AA89&amp;" vs "&amp;'RT700 PinMux v0.95'!AA89)</f>
        <v/>
      </c>
      <c r="AB89" s="199" t="str">
        <f>IF('RT700 PinMux v0.94'!AB89='RT700 PinMux v0.95'!AB89,"",'RT700 PinMux v0.94'!AB89&amp;" vs "&amp;'RT700 PinMux v0.95'!AB89)</f>
        <v/>
      </c>
      <c r="AC89" s="45" t="str">
        <f>IF('RT700 PinMux v0.94'!AC89='RT700 PinMux v0.95'!AC89,"",'RT700 PinMux v0.94'!AC89&amp;" vs "&amp;'RT700 PinMux v0.95'!AC89)</f>
        <v/>
      </c>
      <c r="AD89" s="11" t="str">
        <f>IF('RT700 PinMux v0.94'!AD89='RT700 PinMux v0.95'!AD89,"",'RT700 PinMux v0.94'!AD89&amp;" vs "&amp;'RT700 PinMux v0.95'!AD89)</f>
        <v/>
      </c>
      <c r="AE89" s="21" t="str">
        <f>IF('RT700 PinMux v0.94'!AE89='RT700 PinMux v0.95'!AE89,"",'RT700 PinMux v0.94'!AE89&amp;" vs "&amp;'RT700 PinMux v0.95'!AE89)</f>
        <v/>
      </c>
      <c r="AF89" s="10" t="str">
        <f>IF('RT700 PinMux v0.94'!AF89='RT700 PinMux v0.95'!AF89,"",'RT700 PinMux v0.94'!AF89&amp;" vs "&amp;'RT700 PinMux v0.95'!AF89)</f>
        <v/>
      </c>
    </row>
    <row r="90" spans="2:32" s="7" customFormat="1" ht="11.5" x14ac:dyDescent="0.25">
      <c r="B90" s="223" t="str">
        <f>'RT700 PinMux v0.95'!B90</f>
        <v>Media VDD2</v>
      </c>
      <c r="C90" s="217" t="str">
        <f>'RT700 PinMux v0.95'!C90</f>
        <v>VDDIO</v>
      </c>
      <c r="D90" s="113" t="str">
        <f>IF('RT700 PinMux v0.94'!D90='RT700 PinMux v0.95'!D90,"",'RT700 PinMux v0.94'!D90&amp;" vs "&amp;'RT700 PinMux v0.95'!D90)</f>
        <v/>
      </c>
      <c r="E90" s="113" t="str">
        <f>IF('RT700 PinMux v0.94'!E90='RT700 PinMux v0.95'!E90,"",'RT700 PinMux v0.94'!E90&amp;" vs "&amp;'RT700 PinMux v0.95'!E90)</f>
        <v/>
      </c>
      <c r="F90" s="113" t="str">
        <f>IF('RT700 PinMux v0.94'!F90='RT700 PinMux v0.95'!F90,"",'RT700 PinMux v0.94'!F90&amp;" vs "&amp;'RT700 PinMux v0.95'!F90)</f>
        <v/>
      </c>
      <c r="G90" s="202" t="str">
        <f>IF('RT700 PinMux v0.94'!G90='RT700 PinMux v0.95'!G90,"",'RT700 PinMux v0.94'!G90&amp;" vs "&amp;'RT700 PinMux v0.95'!G90)</f>
        <v/>
      </c>
      <c r="H90" s="202" t="str">
        <f>IF('RT700 PinMux v0.94'!H90='RT700 PinMux v0.95'!H90,"",'RT700 PinMux v0.94'!H90&amp;" vs "&amp;'RT700 PinMux v0.95'!H90)</f>
        <v/>
      </c>
      <c r="I90" s="263" t="str">
        <f>IF('RT700 PinMux v0.94'!I90='RT700 PinMux v0.95'!I90,"",'RT700 PinMux v0.94'!I90&amp;" vs "&amp;'RT700 PinMux v0.95'!I90)</f>
        <v/>
      </c>
      <c r="J90" s="202" t="str">
        <f>IF('RT700 PinMux v0.94'!J90='RT700 PinMux v0.95'!J90,"",'RT700 PinMux v0.94'!J90&amp;" vs "&amp;'RT700 PinMux v0.95'!J90)</f>
        <v/>
      </c>
      <c r="K90" s="203" t="str">
        <f>IF('RT700 PinMux v0.94'!K90='RT700 PinMux v0.95'!K90,"",'RT700 PinMux v0.94'!K90&amp;" vs "&amp;'RT700 PinMux v0.95'!K90)</f>
        <v/>
      </c>
      <c r="L90" s="324" t="str">
        <f>IF('RT700 PinMux v0.94'!L90='RT700 PinMux v0.95'!L90,"",'RT700 PinMux v0.94'!L90&amp;" vs "&amp;'RT700 PinMux v0.95'!L90)</f>
        <v/>
      </c>
      <c r="M90" s="13" t="str">
        <f>IF('RT700 PinMux v0.94'!M90='RT700 PinMux v0.95'!M90,"",'RT700 PinMux v0.94'!M90&amp;" vs "&amp;'RT700 PinMux v0.95'!M90)</f>
        <v/>
      </c>
      <c r="N90" s="134" t="str">
        <f>IF('RT700 PinMux v0.94'!N90='RT700 PinMux v0.95'!N90,"",'RT700 PinMux v0.94'!N90&amp;" vs "&amp;'RT700 PinMux v0.95'!N90)</f>
        <v/>
      </c>
      <c r="O90" s="134" t="str">
        <f>IF('RT700 PinMux v0.94'!O90='RT700 PinMux v0.95'!O90,"",'RT700 PinMux v0.94'!O90&amp;" vs "&amp;'RT700 PinMux v0.95'!O90)</f>
        <v/>
      </c>
      <c r="P90" s="189" t="str">
        <f>IF('RT700 PinMux v0.94'!P90='RT700 PinMux v0.95'!P90,"",'RT700 PinMux v0.94'!P90&amp;" vs "&amp;'RT700 PinMux v0.95'!P90)</f>
        <v/>
      </c>
      <c r="Q90" s="134" t="str">
        <f>IF('RT700 PinMux v0.94'!Q90='RT700 PinMux v0.95'!Q90,"",'RT700 PinMux v0.94'!Q90&amp;" vs "&amp;'RT700 PinMux v0.95'!Q90)</f>
        <v/>
      </c>
      <c r="R90" s="134" t="str">
        <f>IF('RT700 PinMux v0.94'!R90='RT700 PinMux v0.95'!R90,"",'RT700 PinMux v0.94'!R90&amp;" vs "&amp;'RT700 PinMux v0.95'!R90)</f>
        <v/>
      </c>
      <c r="S90" s="134" t="str">
        <f>IF('RT700 PinMux v0.94'!S90='RT700 PinMux v0.95'!S90,"",'RT700 PinMux v0.94'!S90&amp;" vs "&amp;'RT700 PinMux v0.95'!S90)</f>
        <v/>
      </c>
      <c r="T90" s="134"/>
      <c r="U90" s="134"/>
      <c r="V90" s="134"/>
      <c r="W90" s="134"/>
      <c r="X90" s="134"/>
      <c r="Y90" s="134"/>
      <c r="Z90" s="134"/>
      <c r="AA90" s="205" t="str">
        <f>IF('RT700 PinMux v0.94'!AA90='RT700 PinMux v0.95'!AA90,"",'RT700 PinMux v0.94'!AA90&amp;" vs "&amp;'RT700 PinMux v0.95'!AA90)</f>
        <v/>
      </c>
      <c r="AB90" s="199" t="str">
        <f>IF('RT700 PinMux v0.94'!AB90='RT700 PinMux v0.95'!AB90,"",'RT700 PinMux v0.94'!AB90&amp;" vs "&amp;'RT700 PinMux v0.95'!AB90)</f>
        <v/>
      </c>
      <c r="AC90" s="45" t="str">
        <f>IF('RT700 PinMux v0.94'!AC90='RT700 PinMux v0.95'!AC90,"",'RT700 PinMux v0.94'!AC90&amp;" vs "&amp;'RT700 PinMux v0.95'!AC90)</f>
        <v/>
      </c>
      <c r="AD90" s="11" t="str">
        <f>IF('RT700 PinMux v0.94'!AD90='RT700 PinMux v0.95'!AD90,"",'RT700 PinMux v0.94'!AD90&amp;" vs "&amp;'RT700 PinMux v0.95'!AD90)</f>
        <v/>
      </c>
      <c r="AE90" s="21" t="str">
        <f>IF('RT700 PinMux v0.94'!AE90='RT700 PinMux v0.95'!AE90,"",'RT700 PinMux v0.94'!AE90&amp;" vs "&amp;'RT700 PinMux v0.95'!AE90)</f>
        <v/>
      </c>
      <c r="AF90" s="10" t="str">
        <f>IF('RT700 PinMux v0.94'!AF90='RT700 PinMux v0.95'!AF90,"",'RT700 PinMux v0.94'!AF90&amp;" vs "&amp;'RT700 PinMux v0.95'!AF90)</f>
        <v/>
      </c>
    </row>
    <row r="91" spans="2:32" s="7" customFormat="1" ht="11.5" x14ac:dyDescent="0.25">
      <c r="B91" s="223" t="str">
        <f>'RT700 PinMux v0.95'!B91</f>
        <v>Media VDD2</v>
      </c>
      <c r="C91" s="217" t="str">
        <f>'RT700 PinMux v0.95'!C91</f>
        <v>VDDIO</v>
      </c>
      <c r="D91" s="113" t="str">
        <f>IF('RT700 PinMux v0.94'!D91='RT700 PinMux v0.95'!D91,"",'RT700 PinMux v0.94'!D91&amp;" vs "&amp;'RT700 PinMux v0.95'!D91)</f>
        <v/>
      </c>
      <c r="E91" s="113" t="str">
        <f>IF('RT700 PinMux v0.94'!E91='RT700 PinMux v0.95'!E91,"",'RT700 PinMux v0.94'!E91&amp;" vs "&amp;'RT700 PinMux v0.95'!E91)</f>
        <v/>
      </c>
      <c r="F91" s="113" t="str">
        <f>IF('RT700 PinMux v0.94'!F91='RT700 PinMux v0.95'!F91,"",'RT700 PinMux v0.94'!F91&amp;" vs "&amp;'RT700 PinMux v0.95'!F91)</f>
        <v/>
      </c>
      <c r="G91" s="202" t="str">
        <f>IF('RT700 PinMux v0.94'!G91='RT700 PinMux v0.95'!G91,"",'RT700 PinMux v0.94'!G91&amp;" vs "&amp;'RT700 PinMux v0.95'!G91)</f>
        <v/>
      </c>
      <c r="H91" s="202" t="str">
        <f>IF('RT700 PinMux v0.94'!H91='RT700 PinMux v0.95'!H91,"",'RT700 PinMux v0.94'!H91&amp;" vs "&amp;'RT700 PinMux v0.95'!H91)</f>
        <v/>
      </c>
      <c r="I91" s="263" t="str">
        <f>IF('RT700 PinMux v0.94'!I91='RT700 PinMux v0.95'!I91,"",'RT700 PinMux v0.94'!I91&amp;" vs "&amp;'RT700 PinMux v0.95'!I91)</f>
        <v/>
      </c>
      <c r="J91" s="202" t="str">
        <f>IF('RT700 PinMux v0.94'!J91='RT700 PinMux v0.95'!J91,"",'RT700 PinMux v0.94'!J91&amp;" vs "&amp;'RT700 PinMux v0.95'!J91)</f>
        <v/>
      </c>
      <c r="K91" s="203" t="str">
        <f>IF('RT700 PinMux v0.94'!K91='RT700 PinMux v0.95'!K91,"",'RT700 PinMux v0.94'!K91&amp;" vs "&amp;'RT700 PinMux v0.95'!K91)</f>
        <v/>
      </c>
      <c r="L91" s="324" t="str">
        <f>IF('RT700 PinMux v0.94'!L91='RT700 PinMux v0.95'!L91,"",'RT700 PinMux v0.94'!L91&amp;" vs "&amp;'RT700 PinMux v0.95'!L91)</f>
        <v/>
      </c>
      <c r="M91" s="134" t="str">
        <f>IF('RT700 PinMux v0.94'!M91='RT700 PinMux v0.95'!M91,"",'RT700 PinMux v0.94'!M91&amp;" vs "&amp;'RT700 PinMux v0.95'!M91)</f>
        <v/>
      </c>
      <c r="N91" s="134" t="str">
        <f>IF('RT700 PinMux v0.94'!N91='RT700 PinMux v0.95'!N91,"",'RT700 PinMux v0.94'!N91&amp;" vs "&amp;'RT700 PinMux v0.95'!N91)</f>
        <v/>
      </c>
      <c r="O91" s="134" t="str">
        <f>IF('RT700 PinMux v0.94'!O91='RT700 PinMux v0.95'!O91,"",'RT700 PinMux v0.94'!O91&amp;" vs "&amp;'RT700 PinMux v0.95'!O91)</f>
        <v/>
      </c>
      <c r="P91" s="189" t="str">
        <f>IF('RT700 PinMux v0.94'!P91='RT700 PinMux v0.95'!P91,"",'RT700 PinMux v0.94'!P91&amp;" vs "&amp;'RT700 PinMux v0.95'!P91)</f>
        <v/>
      </c>
      <c r="Q91" s="134" t="str">
        <f>IF('RT700 PinMux v0.94'!Q91='RT700 PinMux v0.95'!Q91,"",'RT700 PinMux v0.94'!Q91&amp;" vs "&amp;'RT700 PinMux v0.95'!Q91)</f>
        <v/>
      </c>
      <c r="R91" s="134" t="str">
        <f>IF('RT700 PinMux v0.94'!R91='RT700 PinMux v0.95'!R91,"",'RT700 PinMux v0.94'!R91&amp;" vs "&amp;'RT700 PinMux v0.95'!R91)</f>
        <v/>
      </c>
      <c r="S91" s="134" t="str">
        <f>IF('RT700 PinMux v0.94'!S91='RT700 PinMux v0.95'!S91,"",'RT700 PinMux v0.94'!S91&amp;" vs "&amp;'RT700 PinMux v0.95'!S91)</f>
        <v/>
      </c>
      <c r="T91" s="134"/>
      <c r="U91" s="134"/>
      <c r="V91" s="134"/>
      <c r="W91" s="134"/>
      <c r="X91" s="134"/>
      <c r="Y91" s="134"/>
      <c r="Z91" s="134"/>
      <c r="AA91" s="205" t="str">
        <f>IF('RT700 PinMux v0.94'!AA91='RT700 PinMux v0.95'!AA91,"",'RT700 PinMux v0.94'!AA91&amp;" vs "&amp;'RT700 PinMux v0.95'!AA91)</f>
        <v/>
      </c>
      <c r="AB91" s="199" t="str">
        <f>IF('RT700 PinMux v0.94'!AB91='RT700 PinMux v0.95'!AB91,"",'RT700 PinMux v0.94'!AB91&amp;" vs "&amp;'RT700 PinMux v0.95'!AB91)</f>
        <v/>
      </c>
      <c r="AC91" s="45" t="str">
        <f>IF('RT700 PinMux v0.94'!AC91='RT700 PinMux v0.95'!AC91,"",'RT700 PinMux v0.94'!AC91&amp;" vs "&amp;'RT700 PinMux v0.95'!AC91)</f>
        <v/>
      </c>
      <c r="AD91" s="11" t="str">
        <f>IF('RT700 PinMux v0.94'!AD91='RT700 PinMux v0.95'!AD91,"",'RT700 PinMux v0.94'!AD91&amp;" vs "&amp;'RT700 PinMux v0.95'!AD91)</f>
        <v/>
      </c>
      <c r="AE91" s="21" t="str">
        <f>IF('RT700 PinMux v0.94'!AE91='RT700 PinMux v0.95'!AE91,"",'RT700 PinMux v0.94'!AE91&amp;" vs "&amp;'RT700 PinMux v0.95'!AE91)</f>
        <v/>
      </c>
      <c r="AF91" s="10" t="str">
        <f>IF('RT700 PinMux v0.94'!AF91='RT700 PinMux v0.95'!AF91,"",'RT700 PinMux v0.94'!AF91&amp;" vs "&amp;'RT700 PinMux v0.95'!AF91)</f>
        <v/>
      </c>
    </row>
    <row r="92" spans="2:32" s="7" customFormat="1" ht="11.5" x14ac:dyDescent="0.25">
      <c r="B92" s="223" t="str">
        <f>'RT700 PinMux v0.95'!B92</f>
        <v>Media VDD2</v>
      </c>
      <c r="C92" s="217" t="str">
        <f>'RT700 PinMux v0.95'!C92</f>
        <v>VDDIO</v>
      </c>
      <c r="D92" s="363" t="str">
        <f>IF('RT700 PinMux v0.94'!D92='RT700 PinMux v0.95'!D92,"",'RT700 PinMux v0.94'!D92&amp;" vs "&amp;'RT700 PinMux v0.95'!D92)</f>
        <v/>
      </c>
      <c r="E92" s="363" t="str">
        <f>IF('RT700 PinMux v0.94'!E92='RT700 PinMux v0.95'!E92,"",'RT700 PinMux v0.94'!E92&amp;" vs "&amp;'RT700 PinMux v0.95'!E92)</f>
        <v/>
      </c>
      <c r="F92" s="363" t="str">
        <f>IF('RT700 PinMux v0.94'!F92='RT700 PinMux v0.95'!F92,"",'RT700 PinMux v0.94'!F92&amp;" vs "&amp;'RT700 PinMux v0.95'!F92)</f>
        <v/>
      </c>
      <c r="G92" s="362" t="str">
        <f>IF('RT700 PinMux v0.94'!G92='RT700 PinMux v0.95'!G92,"",'RT700 PinMux v0.94'!G92&amp;" vs "&amp;'RT700 PinMux v0.95'!G92)</f>
        <v/>
      </c>
      <c r="H92" s="202" t="str">
        <f>IF('RT700 PinMux v0.94'!H92='RT700 PinMux v0.95'!H92,"",'RT700 PinMux v0.94'!H92&amp;" vs "&amp;'RT700 PinMux v0.95'!H92)</f>
        <v/>
      </c>
      <c r="I92" s="202" t="str">
        <f>IF('RT700 PinMux v0.94'!I92='RT700 PinMux v0.95'!I92,"",'RT700 PinMux v0.94'!I92&amp;" vs "&amp;'RT700 PinMux v0.95'!I92)</f>
        <v/>
      </c>
      <c r="J92" s="202" t="str">
        <f>IF('RT700 PinMux v0.94'!J92='RT700 PinMux v0.95'!J92,"",'RT700 PinMux v0.94'!J92&amp;" vs "&amp;'RT700 PinMux v0.95'!J92)</f>
        <v/>
      </c>
      <c r="K92" s="203" t="str">
        <f>IF('RT700 PinMux v0.94'!K92='RT700 PinMux v0.95'!K92,"",'RT700 PinMux v0.94'!K92&amp;" vs "&amp;'RT700 PinMux v0.95'!K92)</f>
        <v/>
      </c>
      <c r="L92" s="324" t="str">
        <f>IF('RT700 PinMux v0.94'!L92='RT700 PinMux v0.95'!L92,"",'RT700 PinMux v0.94'!L92&amp;" vs "&amp;'RT700 PinMux v0.95'!L92)</f>
        <v/>
      </c>
      <c r="M92" s="134" t="str">
        <f>IF('RT700 PinMux v0.94'!M92='RT700 PinMux v0.95'!M92,"",'RT700 PinMux v0.94'!M92&amp;" vs "&amp;'RT700 PinMux v0.95'!M92)</f>
        <v/>
      </c>
      <c r="N92" s="134" t="str">
        <f>IF('RT700 PinMux v0.94'!N92='RT700 PinMux v0.95'!N92,"",'RT700 PinMux v0.94'!N92&amp;" vs "&amp;'RT700 PinMux v0.95'!N92)</f>
        <v/>
      </c>
      <c r="O92" s="134" t="str">
        <f>IF('RT700 PinMux v0.94'!O92='RT700 PinMux v0.95'!O92,"",'RT700 PinMux v0.94'!O92&amp;" vs "&amp;'RT700 PinMux v0.95'!O92)</f>
        <v/>
      </c>
      <c r="P92" s="189" t="str">
        <f>IF('RT700 PinMux v0.94'!P92='RT700 PinMux v0.95'!P92,"",'RT700 PinMux v0.94'!P92&amp;" vs "&amp;'RT700 PinMux v0.95'!P92)</f>
        <v/>
      </c>
      <c r="Q92" s="134" t="str">
        <f>IF('RT700 PinMux v0.94'!Q92='RT700 PinMux v0.95'!Q92,"",'RT700 PinMux v0.94'!Q92&amp;" vs "&amp;'RT700 PinMux v0.95'!Q92)</f>
        <v/>
      </c>
      <c r="R92" s="134" t="str">
        <f>IF('RT700 PinMux v0.94'!R92='RT700 PinMux v0.95'!R92,"",'RT700 PinMux v0.94'!R92&amp;" vs "&amp;'RT700 PinMux v0.95'!R92)</f>
        <v/>
      </c>
      <c r="S92" s="134" t="str">
        <f>IF('RT700 PinMux v0.94'!S92='RT700 PinMux v0.95'!S92,"",'RT700 PinMux v0.94'!S92&amp;" vs "&amp;'RT700 PinMux v0.95'!S92)</f>
        <v/>
      </c>
      <c r="T92" s="134"/>
      <c r="U92" s="134"/>
      <c r="V92" s="134"/>
      <c r="W92" s="134"/>
      <c r="X92" s="326"/>
      <c r="Y92" s="326"/>
      <c r="Z92" s="326"/>
      <c r="AA92" s="205" t="str">
        <f>IF('RT700 PinMux v0.94'!AA92='RT700 PinMux v0.95'!AA92,"",'RT700 PinMux v0.94'!AA92&amp;" vs "&amp;'RT700 PinMux v0.95'!AA92)</f>
        <v/>
      </c>
      <c r="AB92" s="192" t="str">
        <f>IF('RT700 PinMux v0.94'!AB92='RT700 PinMux v0.95'!AB92,"",'RT700 PinMux v0.94'!AB92&amp;" vs "&amp;'RT700 PinMux v0.95'!AB92)</f>
        <v/>
      </c>
      <c r="AC92" s="94" t="str">
        <f>IF('RT700 PinMux v0.94'!AC92='RT700 PinMux v0.95'!AC92,"",'RT700 PinMux v0.94'!AC92&amp;" vs "&amp;'RT700 PinMux v0.95'!AC92)</f>
        <v/>
      </c>
      <c r="AD92" s="11" t="str">
        <f>IF('RT700 PinMux v0.94'!AD92='RT700 PinMux v0.95'!AD92,"",'RT700 PinMux v0.94'!AD92&amp;" vs "&amp;'RT700 PinMux v0.95'!AD92)</f>
        <v/>
      </c>
      <c r="AE92" s="21" t="str">
        <f>IF('RT700 PinMux v0.94'!AE92='RT700 PinMux v0.95'!AE92,"",'RT700 PinMux v0.94'!AE92&amp;" vs "&amp;'RT700 PinMux v0.95'!AE92)</f>
        <v/>
      </c>
      <c r="AF92" s="10" t="str">
        <f>IF('RT700 PinMux v0.94'!AF92='RT700 PinMux v0.95'!AF92,"",'RT700 PinMux v0.94'!AF92&amp;" vs "&amp;'RT700 PinMux v0.95'!AF92)</f>
        <v/>
      </c>
    </row>
    <row r="93" spans="2:32" s="7" customFormat="1" ht="11.5" x14ac:dyDescent="0.25">
      <c r="B93" s="364"/>
      <c r="C93" s="113"/>
      <c r="D93" s="113"/>
      <c r="E93" s="113"/>
      <c r="F93" s="113"/>
      <c r="G93" s="202"/>
      <c r="H93" s="202"/>
      <c r="I93" s="202"/>
      <c r="J93" s="202"/>
      <c r="K93" s="203"/>
      <c r="L93" s="368"/>
      <c r="M93" s="134"/>
      <c r="N93" s="134"/>
      <c r="O93" s="134"/>
      <c r="P93" s="367"/>
      <c r="Q93" s="134"/>
      <c r="R93" s="207"/>
      <c r="S93" s="134"/>
      <c r="T93" s="134"/>
      <c r="U93" s="134"/>
      <c r="V93" s="134"/>
      <c r="W93" s="134"/>
      <c r="X93" s="326"/>
      <c r="Y93" s="326"/>
      <c r="Z93" s="326"/>
      <c r="AA93" s="205"/>
      <c r="AB93" s="192"/>
      <c r="AC93" s="94"/>
      <c r="AD93" s="11"/>
      <c r="AE93" s="21"/>
      <c r="AF93" s="10"/>
    </row>
    <row r="94" spans="2:32" s="7" customFormat="1" ht="11.5" x14ac:dyDescent="0.25">
      <c r="B94" s="226" t="str">
        <f>'RT700 PinMux v0.95'!B94</f>
        <v>VDDN</v>
      </c>
      <c r="C94" s="218" t="str">
        <f>'RT700 PinMux v0.95'!C94</f>
        <v>VDDIO_4</v>
      </c>
      <c r="D94" s="363" t="str">
        <f>IF('RT700 PinMux v0.94'!D94='RT700 PinMux v0.95'!D94,"",'RT700 PinMux v0.94'!D94&amp;" vs "&amp;'RT700 PinMux v0.95'!D94)</f>
        <v/>
      </c>
      <c r="E94" s="187" t="str">
        <f>IF('RT700 PinMux v0.94'!E94='RT700 PinMux v0.95'!E94,"",'RT700 PinMux v0.94'!E94&amp;" vs "&amp;'RT700 PinMux v0.95'!E94)</f>
        <v/>
      </c>
      <c r="F94" s="187" t="str">
        <f>IF('RT700 PinMux v0.94'!F94='RT700 PinMux v0.95'!F94,"",'RT700 PinMux v0.94'!F94&amp;" vs "&amp;'RT700 PinMux v0.95'!F94)</f>
        <v/>
      </c>
      <c r="G94" s="362" t="str">
        <f>IF('RT700 PinMux v0.94'!G94='RT700 PinMux v0.95'!G94,"",'RT700 PinMux v0.94'!G94&amp;" vs "&amp;'RT700 PinMux v0.95'!G94)</f>
        <v/>
      </c>
      <c r="H94" s="202" t="str">
        <f>IF('RT700 PinMux v0.94'!H94='RT700 PinMux v0.95'!H94,"",'RT700 PinMux v0.94'!H94&amp;" vs "&amp;'RT700 PinMux v0.95'!H94)</f>
        <v/>
      </c>
      <c r="I94" s="202" t="str">
        <f>IF('RT700 PinMux v0.94'!I94='RT700 PinMux v0.95'!I94,"",'RT700 PinMux v0.94'!I94&amp;" vs "&amp;'RT700 PinMux v0.95'!I94)</f>
        <v/>
      </c>
      <c r="J94" s="202" t="str">
        <f>IF('RT700 PinMux v0.94'!J94='RT700 PinMux v0.95'!J94,"",'RT700 PinMux v0.94'!J94&amp;" vs "&amp;'RT700 PinMux v0.95'!J94)</f>
        <v/>
      </c>
      <c r="K94" s="203" t="str">
        <f>IF('RT700 PinMux v0.94'!K94='RT700 PinMux v0.95'!K94,"",'RT700 PinMux v0.94'!K94&amp;" vs "&amp;'RT700 PinMux v0.95'!K94)</f>
        <v/>
      </c>
      <c r="L94" s="324" t="str">
        <f>IF('RT700 PinMux v0.94'!L94='RT700 PinMux v0.95'!L94,"",'RT700 PinMux v0.94'!L94&amp;" vs "&amp;'RT700 PinMux v0.95'!L94)</f>
        <v/>
      </c>
      <c r="M94" s="39" t="str">
        <f>IF('RT700 PinMux v0.94'!M94='RT700 PinMux v0.95'!M94,"",'RT700 PinMux v0.94'!M94&amp;" vs "&amp;'RT700 PinMux v0.95'!M94)</f>
        <v/>
      </c>
      <c r="N94" s="95" t="str">
        <f>IF('RT700 PinMux v0.94'!N94='RT700 PinMux v0.95'!N94,"",'RT700 PinMux v0.94'!N94&amp;" vs "&amp;'RT700 PinMux v0.95'!N94)</f>
        <v/>
      </c>
      <c r="O94" s="366" t="str">
        <f>IF('RT700 PinMux v0.94'!O94='RT700 PinMux v0.95'!O94,"",'RT700 PinMux v0.94'!O94&amp;" vs "&amp;'RT700 PinMux v0.95'!O94)</f>
        <v/>
      </c>
      <c r="P94" s="366" t="str">
        <f>IF('RT700 PinMux v0.94'!P94='RT700 PinMux v0.95'!P94,"",'RT700 PinMux v0.94'!P94&amp;" vs "&amp;'RT700 PinMux v0.95'!P94)</f>
        <v/>
      </c>
      <c r="Q94" s="134" t="str">
        <f>IF('RT700 PinMux v0.94'!Q94='RT700 PinMux v0.95'!Q94,"",'RT700 PinMux v0.94'!Q94&amp;" vs "&amp;'RT700 PinMux v0.95'!Q94)</f>
        <v/>
      </c>
      <c r="R94" s="134" t="str">
        <f>IF('RT700 PinMux v0.94'!R94='RT700 PinMux v0.95'!R94,"",'RT700 PinMux v0.94'!R94&amp;" vs "&amp;'RT700 PinMux v0.95'!R94)</f>
        <v/>
      </c>
      <c r="S94" s="134" t="str">
        <f>IF('RT700 PinMux v0.94'!S94='RT700 PinMux v0.95'!S94,"",'RT700 PinMux v0.94'!S94&amp;" vs "&amp;'RT700 PinMux v0.95'!S94)</f>
        <v/>
      </c>
      <c r="T94" s="134"/>
      <c r="U94" s="134"/>
      <c r="V94" s="134"/>
      <c r="W94" s="134"/>
      <c r="X94" s="206"/>
      <c r="Y94" s="206"/>
      <c r="Z94" s="206"/>
      <c r="AA94" s="205" t="str">
        <f>IF('RT700 PinMux v0.94'!AA94='RT700 PinMux v0.95'!AA94,"",'RT700 PinMux v0.94'!AA94&amp;" vs "&amp;'RT700 PinMux v0.95'!AA94)</f>
        <v/>
      </c>
      <c r="AB94" s="199" t="str">
        <f>IF('RT700 PinMux v0.94'!AB94='RT700 PinMux v0.95'!AB94,"",'RT700 PinMux v0.94'!AB94&amp;" vs "&amp;'RT700 PinMux v0.95'!AB94)</f>
        <v/>
      </c>
      <c r="AC94" s="45" t="str">
        <f>IF('RT700 PinMux v0.94'!AC94='RT700 PinMux v0.95'!AC94,"",'RT700 PinMux v0.94'!AC94&amp;" vs "&amp;'RT700 PinMux v0.95'!AC94)</f>
        <v/>
      </c>
      <c r="AD94" s="11" t="str">
        <f>IF('RT700 PinMux v0.94'!AD94='RT700 PinMux v0.95'!AD94,"",'RT700 PinMux v0.94'!AD94&amp;" vs "&amp;'RT700 PinMux v0.95'!AD94)</f>
        <v/>
      </c>
      <c r="AE94" s="21" t="str">
        <f>IF('RT700 PinMux v0.94'!AE94='RT700 PinMux v0.95'!AE94,"",'RT700 PinMux v0.94'!AE94&amp;" vs "&amp;'RT700 PinMux v0.95'!AE94)</f>
        <v/>
      </c>
      <c r="AF94" s="10" t="str">
        <f>IF('RT700 PinMux v0.94'!AF94='RT700 PinMux v0.95'!AF94,"",'RT700 PinMux v0.94'!AF94&amp;" vs "&amp;'RT700 PinMux v0.95'!AF94)</f>
        <v/>
      </c>
    </row>
    <row r="95" spans="2:32" s="7" customFormat="1" ht="11.5" x14ac:dyDescent="0.25">
      <c r="B95" s="226" t="str">
        <f>'RT700 PinMux v0.95'!B95</f>
        <v>VDDN</v>
      </c>
      <c r="C95" s="218" t="str">
        <f>'RT700 PinMux v0.95'!C95</f>
        <v>VDDIO_4</v>
      </c>
      <c r="D95" s="363" t="str">
        <f>IF('RT700 PinMux v0.94'!D95='RT700 PinMux v0.95'!D95,"",'RT700 PinMux v0.94'!D95&amp;" vs "&amp;'RT700 PinMux v0.95'!D95)</f>
        <v/>
      </c>
      <c r="E95" s="187" t="str">
        <f>IF('RT700 PinMux v0.94'!E95='RT700 PinMux v0.95'!E95,"",'RT700 PinMux v0.94'!E95&amp;" vs "&amp;'RT700 PinMux v0.95'!E95)</f>
        <v/>
      </c>
      <c r="F95" s="187" t="str">
        <f>IF('RT700 PinMux v0.94'!F95='RT700 PinMux v0.95'!F95,"",'RT700 PinMux v0.94'!F95&amp;" vs "&amp;'RT700 PinMux v0.95'!F95)</f>
        <v/>
      </c>
      <c r="G95" s="362" t="str">
        <f>IF('RT700 PinMux v0.94'!G95='RT700 PinMux v0.95'!G95,"",'RT700 PinMux v0.94'!G95&amp;" vs "&amp;'RT700 PinMux v0.95'!G95)</f>
        <v/>
      </c>
      <c r="H95" s="202" t="str">
        <f>IF('RT700 PinMux v0.94'!H95='RT700 PinMux v0.95'!H95,"",'RT700 PinMux v0.94'!H95&amp;" vs "&amp;'RT700 PinMux v0.95'!H95)</f>
        <v/>
      </c>
      <c r="I95" s="202" t="str">
        <f>IF('RT700 PinMux v0.94'!I95='RT700 PinMux v0.95'!I95,"",'RT700 PinMux v0.94'!I95&amp;" vs "&amp;'RT700 PinMux v0.95'!I95)</f>
        <v/>
      </c>
      <c r="J95" s="202" t="str">
        <f>IF('RT700 PinMux v0.94'!J95='RT700 PinMux v0.95'!J95,"",'RT700 PinMux v0.94'!J95&amp;" vs "&amp;'RT700 PinMux v0.95'!J95)</f>
        <v/>
      </c>
      <c r="K95" s="203" t="str">
        <f>IF('RT700 PinMux v0.94'!K95='RT700 PinMux v0.95'!K95,"",'RT700 PinMux v0.94'!K95&amp;" vs "&amp;'RT700 PinMux v0.95'!K95)</f>
        <v/>
      </c>
      <c r="L95" s="324" t="str">
        <f>IF('RT700 PinMux v0.94'!L95='RT700 PinMux v0.95'!L95,"",'RT700 PinMux v0.94'!L95&amp;" vs "&amp;'RT700 PinMux v0.95'!L95)</f>
        <v/>
      </c>
      <c r="M95" s="39" t="str">
        <f>IF('RT700 PinMux v0.94'!M95='RT700 PinMux v0.95'!M95,"",'RT700 PinMux v0.94'!M95&amp;" vs "&amp;'RT700 PinMux v0.95'!M95)</f>
        <v/>
      </c>
      <c r="N95" s="95" t="str">
        <f>IF('RT700 PinMux v0.94'!N95='RT700 PinMux v0.95'!N95,"",'RT700 PinMux v0.94'!N95&amp;" vs "&amp;'RT700 PinMux v0.95'!N95)</f>
        <v/>
      </c>
      <c r="O95" s="134" t="str">
        <f>IF('RT700 PinMux v0.94'!O95='RT700 PinMux v0.95'!O95,"",'RT700 PinMux v0.94'!O95&amp;" vs "&amp;'RT700 PinMux v0.95'!O95)</f>
        <v/>
      </c>
      <c r="P95" s="134" t="str">
        <f>IF('RT700 PinMux v0.94'!P95='RT700 PinMux v0.95'!P95,"",'RT700 PinMux v0.94'!P95&amp;" vs "&amp;'RT700 PinMux v0.95'!P95)</f>
        <v/>
      </c>
      <c r="Q95" s="134" t="str">
        <f>IF('RT700 PinMux v0.94'!Q95='RT700 PinMux v0.95'!Q95,"",'RT700 PinMux v0.94'!Q95&amp;" vs "&amp;'RT700 PinMux v0.95'!Q95)</f>
        <v/>
      </c>
      <c r="R95" s="107" t="str">
        <f>IF('RT700 PinMux v0.94'!R95='RT700 PinMux v0.95'!R95,"",'RT700 PinMux v0.94'!R95&amp;" vs "&amp;'RT700 PinMux v0.95'!R95)</f>
        <v/>
      </c>
      <c r="S95" s="134" t="str">
        <f>IF('RT700 PinMux v0.94'!S95='RT700 PinMux v0.95'!S95,"",'RT700 PinMux v0.94'!S95&amp;" vs "&amp;'RT700 PinMux v0.95'!S95)</f>
        <v/>
      </c>
      <c r="T95" s="134"/>
      <c r="U95" s="134"/>
      <c r="V95" s="134"/>
      <c r="W95" s="134"/>
      <c r="X95" s="206"/>
      <c r="Y95" s="206"/>
      <c r="Z95" s="206"/>
      <c r="AA95" s="205" t="str">
        <f>IF('RT700 PinMux v0.94'!AA95='RT700 PinMux v0.95'!AA95,"",'RT700 PinMux v0.94'!AA95&amp;" vs "&amp;'RT700 PinMux v0.95'!AA95)</f>
        <v/>
      </c>
      <c r="AB95" s="199" t="str">
        <f>IF('RT700 PinMux v0.94'!AB95='RT700 PinMux v0.95'!AB95,"",'RT700 PinMux v0.94'!AB95&amp;" vs "&amp;'RT700 PinMux v0.95'!AB95)</f>
        <v/>
      </c>
      <c r="AC95" s="45" t="str">
        <f>IF('RT700 PinMux v0.94'!AC95='RT700 PinMux v0.95'!AC95,"",'RT700 PinMux v0.94'!AC95&amp;" vs "&amp;'RT700 PinMux v0.95'!AC95)</f>
        <v/>
      </c>
      <c r="AD95" s="11" t="str">
        <f>IF('RT700 PinMux v0.94'!AD95='RT700 PinMux v0.95'!AD95,"",'RT700 PinMux v0.94'!AD95&amp;" vs "&amp;'RT700 PinMux v0.95'!AD95)</f>
        <v/>
      </c>
      <c r="AE95" s="21" t="str">
        <f>IF('RT700 PinMux v0.94'!AE95='RT700 PinMux v0.95'!AE95,"",'RT700 PinMux v0.94'!AE95&amp;" vs "&amp;'RT700 PinMux v0.95'!AE95)</f>
        <v/>
      </c>
      <c r="AF95" s="10" t="str">
        <f>IF('RT700 PinMux v0.94'!AF95='RT700 PinMux v0.95'!AF95,"",'RT700 PinMux v0.94'!AF95&amp;" vs "&amp;'RT700 PinMux v0.95'!AF95)</f>
        <v/>
      </c>
    </row>
    <row r="96" spans="2:32" s="7" customFormat="1" ht="11.5" x14ac:dyDescent="0.25">
      <c r="B96" s="226" t="str">
        <f>'RT700 PinMux v0.95'!B96</f>
        <v>VDDN</v>
      </c>
      <c r="C96" s="218" t="str">
        <f>'RT700 PinMux v0.95'!C96</f>
        <v>VDDIO_4</v>
      </c>
      <c r="D96" s="363" t="str">
        <f>IF('RT700 PinMux v0.94'!D96='RT700 PinMux v0.95'!D96,"",'RT700 PinMux v0.94'!D96&amp;" vs "&amp;'RT700 PinMux v0.95'!D96)</f>
        <v/>
      </c>
      <c r="E96" s="187" t="str">
        <f>IF('RT700 PinMux v0.94'!E96='RT700 PinMux v0.95'!E96,"",'RT700 PinMux v0.94'!E96&amp;" vs "&amp;'RT700 PinMux v0.95'!E96)</f>
        <v/>
      </c>
      <c r="F96" s="187" t="str">
        <f>IF('RT700 PinMux v0.94'!F96='RT700 PinMux v0.95'!F96,"",'RT700 PinMux v0.94'!F96&amp;" vs "&amp;'RT700 PinMux v0.95'!F96)</f>
        <v/>
      </c>
      <c r="G96" s="362" t="str">
        <f>IF('RT700 PinMux v0.94'!G96='RT700 PinMux v0.95'!G96,"",'RT700 PinMux v0.94'!G96&amp;" vs "&amp;'RT700 PinMux v0.95'!G96)</f>
        <v/>
      </c>
      <c r="H96" s="202" t="str">
        <f>IF('RT700 PinMux v0.94'!H96='RT700 PinMux v0.95'!H96,"",'RT700 PinMux v0.94'!H96&amp;" vs "&amp;'RT700 PinMux v0.95'!H96)</f>
        <v/>
      </c>
      <c r="I96" s="202" t="str">
        <f>IF('RT700 PinMux v0.94'!I96='RT700 PinMux v0.95'!I96,"",'RT700 PinMux v0.94'!I96&amp;" vs "&amp;'RT700 PinMux v0.95'!I96)</f>
        <v/>
      </c>
      <c r="J96" s="202" t="str">
        <f>IF('RT700 PinMux v0.94'!J96='RT700 PinMux v0.95'!J96,"",'RT700 PinMux v0.94'!J96&amp;" vs "&amp;'RT700 PinMux v0.95'!J96)</f>
        <v/>
      </c>
      <c r="K96" s="203" t="str">
        <f>IF('RT700 PinMux v0.94'!K96='RT700 PinMux v0.95'!K96,"",'RT700 PinMux v0.94'!K96&amp;" vs "&amp;'RT700 PinMux v0.95'!K96)</f>
        <v/>
      </c>
      <c r="L96" s="324" t="str">
        <f>IF('RT700 PinMux v0.94'!L96='RT700 PinMux v0.95'!L96,"",'RT700 PinMux v0.94'!L96&amp;" vs "&amp;'RT700 PinMux v0.95'!L96)</f>
        <v/>
      </c>
      <c r="M96" s="39" t="str">
        <f>IF('RT700 PinMux v0.94'!M96='RT700 PinMux v0.95'!M96,"",'RT700 PinMux v0.94'!M96&amp;" vs "&amp;'RT700 PinMux v0.95'!M96)</f>
        <v/>
      </c>
      <c r="N96" s="95" t="str">
        <f>IF('RT700 PinMux v0.94'!N96='RT700 PinMux v0.95'!N96,"",'RT700 PinMux v0.94'!N96&amp;" vs "&amp;'RT700 PinMux v0.95'!N96)</f>
        <v/>
      </c>
      <c r="O96" s="134" t="str">
        <f>IF('RT700 PinMux v0.94'!O96='RT700 PinMux v0.95'!O96,"",'RT700 PinMux v0.94'!O96&amp;" vs "&amp;'RT700 PinMux v0.95'!O96)</f>
        <v/>
      </c>
      <c r="P96" s="134" t="str">
        <f>IF('RT700 PinMux v0.94'!P96='RT700 PinMux v0.95'!P96,"",'RT700 PinMux v0.94'!P96&amp;" vs "&amp;'RT700 PinMux v0.95'!P96)</f>
        <v/>
      </c>
      <c r="Q96" s="134" t="str">
        <f>IF('RT700 PinMux v0.94'!Q96='RT700 PinMux v0.95'!Q96,"",'RT700 PinMux v0.94'!Q96&amp;" vs "&amp;'RT700 PinMux v0.95'!Q96)</f>
        <v/>
      </c>
      <c r="R96" s="107" t="str">
        <f>IF('RT700 PinMux v0.94'!R96='RT700 PinMux v0.95'!R96,"",'RT700 PinMux v0.94'!R96&amp;" vs "&amp;'RT700 PinMux v0.95'!R96)</f>
        <v/>
      </c>
      <c r="S96" s="134" t="str">
        <f>IF('RT700 PinMux v0.94'!S96='RT700 PinMux v0.95'!S96,"",'RT700 PinMux v0.94'!S96&amp;" vs "&amp;'RT700 PinMux v0.95'!S96)</f>
        <v/>
      </c>
      <c r="T96" s="134"/>
      <c r="U96" s="134"/>
      <c r="V96" s="134"/>
      <c r="W96" s="134"/>
      <c r="X96" s="206"/>
      <c r="Y96" s="206"/>
      <c r="Z96" s="206"/>
      <c r="AA96" s="205" t="str">
        <f>IF('RT700 PinMux v0.94'!AA96='RT700 PinMux v0.95'!AA96,"",'RT700 PinMux v0.94'!AA96&amp;" vs "&amp;'RT700 PinMux v0.95'!AA96)</f>
        <v/>
      </c>
      <c r="AB96" s="199" t="str">
        <f>IF('RT700 PinMux v0.94'!AB96='RT700 PinMux v0.95'!AB96,"",'RT700 PinMux v0.94'!AB96&amp;" vs "&amp;'RT700 PinMux v0.95'!AB96)</f>
        <v/>
      </c>
      <c r="AC96" s="45" t="str">
        <f>IF('RT700 PinMux v0.94'!AC96='RT700 PinMux v0.95'!AC96,"",'RT700 PinMux v0.94'!AC96&amp;" vs "&amp;'RT700 PinMux v0.95'!AC96)</f>
        <v/>
      </c>
      <c r="AD96" s="11" t="str">
        <f>IF('RT700 PinMux v0.94'!AD96='RT700 PinMux v0.95'!AD96,"",'RT700 PinMux v0.94'!AD96&amp;" vs "&amp;'RT700 PinMux v0.95'!AD96)</f>
        <v/>
      </c>
      <c r="AE96" s="21" t="str">
        <f>IF('RT700 PinMux v0.94'!AE96='RT700 PinMux v0.95'!AE96,"",'RT700 PinMux v0.94'!AE96&amp;" vs "&amp;'RT700 PinMux v0.95'!AE96)</f>
        <v/>
      </c>
      <c r="AF96" s="10" t="str">
        <f>IF('RT700 PinMux v0.94'!AF96='RT700 PinMux v0.95'!AF96,"",'RT700 PinMux v0.94'!AF96&amp;" vs "&amp;'RT700 PinMux v0.95'!AF96)</f>
        <v/>
      </c>
    </row>
    <row r="97" spans="2:32" s="7" customFormat="1" ht="11.5" x14ac:dyDescent="0.25">
      <c r="B97" s="226" t="str">
        <f>'RT700 PinMux v0.95'!B97</f>
        <v>VDDN</v>
      </c>
      <c r="C97" s="218" t="str">
        <f>'RT700 PinMux v0.95'!C97</f>
        <v>VDDIO_4</v>
      </c>
      <c r="D97" s="363" t="str">
        <f>IF('RT700 PinMux v0.94'!D97='RT700 PinMux v0.95'!D97,"",'RT700 PinMux v0.94'!D97&amp;" vs "&amp;'RT700 PinMux v0.95'!D97)</f>
        <v/>
      </c>
      <c r="E97" s="187" t="str">
        <f>IF('RT700 PinMux v0.94'!E97='RT700 PinMux v0.95'!E97,"",'RT700 PinMux v0.94'!E97&amp;" vs "&amp;'RT700 PinMux v0.95'!E97)</f>
        <v/>
      </c>
      <c r="F97" s="187" t="str">
        <f>IF('RT700 PinMux v0.94'!F97='RT700 PinMux v0.95'!F97,"",'RT700 PinMux v0.94'!F97&amp;" vs "&amp;'RT700 PinMux v0.95'!F97)</f>
        <v/>
      </c>
      <c r="G97" s="362" t="str">
        <f>IF('RT700 PinMux v0.94'!G97='RT700 PinMux v0.95'!G97,"",'RT700 PinMux v0.94'!G97&amp;" vs "&amp;'RT700 PinMux v0.95'!G97)</f>
        <v/>
      </c>
      <c r="H97" s="202" t="str">
        <f>IF('RT700 PinMux v0.94'!H97='RT700 PinMux v0.95'!H97,"",'RT700 PinMux v0.94'!H97&amp;" vs "&amp;'RT700 PinMux v0.95'!H97)</f>
        <v/>
      </c>
      <c r="I97" s="202" t="str">
        <f>IF('RT700 PinMux v0.94'!I97='RT700 PinMux v0.95'!I97,"",'RT700 PinMux v0.94'!I97&amp;" vs "&amp;'RT700 PinMux v0.95'!I97)</f>
        <v/>
      </c>
      <c r="J97" s="202" t="str">
        <f>IF('RT700 PinMux v0.94'!J97='RT700 PinMux v0.95'!J97,"",'RT700 PinMux v0.94'!J97&amp;" vs "&amp;'RT700 PinMux v0.95'!J97)</f>
        <v/>
      </c>
      <c r="K97" s="203" t="str">
        <f>IF('RT700 PinMux v0.94'!K97='RT700 PinMux v0.95'!K97,"",'RT700 PinMux v0.94'!K97&amp;" vs "&amp;'RT700 PinMux v0.95'!K97)</f>
        <v/>
      </c>
      <c r="L97" s="324" t="str">
        <f>IF('RT700 PinMux v0.94'!L97='RT700 PinMux v0.95'!L97,"",'RT700 PinMux v0.94'!L97&amp;" vs "&amp;'RT700 PinMux v0.95'!L97)</f>
        <v/>
      </c>
      <c r="M97" s="39" t="str">
        <f>IF('RT700 PinMux v0.94'!M97='RT700 PinMux v0.95'!M97,"",'RT700 PinMux v0.94'!M97&amp;" vs "&amp;'RT700 PinMux v0.95'!M97)</f>
        <v/>
      </c>
      <c r="N97" s="95" t="str">
        <f>IF('RT700 PinMux v0.94'!N97='RT700 PinMux v0.95'!N97,"",'RT700 PinMux v0.94'!N97&amp;" vs "&amp;'RT700 PinMux v0.95'!N97)</f>
        <v/>
      </c>
      <c r="O97" s="134" t="str">
        <f>IF('RT700 PinMux v0.94'!O97='RT700 PinMux v0.95'!O97,"",'RT700 PinMux v0.94'!O97&amp;" vs "&amp;'RT700 PinMux v0.95'!O97)</f>
        <v/>
      </c>
      <c r="P97" s="134" t="str">
        <f>IF('RT700 PinMux v0.94'!P97='RT700 PinMux v0.95'!P97,"",'RT700 PinMux v0.94'!P97&amp;" vs "&amp;'RT700 PinMux v0.95'!P97)</f>
        <v/>
      </c>
      <c r="Q97" s="134" t="str">
        <f>IF('RT700 PinMux v0.94'!Q97='RT700 PinMux v0.95'!Q97,"",'RT700 PinMux v0.94'!Q97&amp;" vs "&amp;'RT700 PinMux v0.95'!Q97)</f>
        <v/>
      </c>
      <c r="R97" s="107" t="str">
        <f>IF('RT700 PinMux v0.94'!R97='RT700 PinMux v0.95'!R97,"",'RT700 PinMux v0.94'!R97&amp;" vs "&amp;'RT700 PinMux v0.95'!R97)</f>
        <v/>
      </c>
      <c r="S97" s="134" t="str">
        <f>IF('RT700 PinMux v0.94'!S97='RT700 PinMux v0.95'!S97,"",'RT700 PinMux v0.94'!S97&amp;" vs "&amp;'RT700 PinMux v0.95'!S97)</f>
        <v/>
      </c>
      <c r="T97" s="134"/>
      <c r="U97" s="134"/>
      <c r="V97" s="134"/>
      <c r="W97" s="134"/>
      <c r="X97" s="206"/>
      <c r="Y97" s="206"/>
      <c r="Z97" s="206"/>
      <c r="AA97" s="205" t="str">
        <f>IF('RT700 PinMux v0.94'!AA97='RT700 PinMux v0.95'!AA97,"",'RT700 PinMux v0.94'!AA97&amp;" vs "&amp;'RT700 PinMux v0.95'!AA97)</f>
        <v/>
      </c>
      <c r="AB97" s="199" t="str">
        <f>IF('RT700 PinMux v0.94'!AB97='RT700 PinMux v0.95'!AB97,"",'RT700 PinMux v0.94'!AB97&amp;" vs "&amp;'RT700 PinMux v0.95'!AB97)</f>
        <v/>
      </c>
      <c r="AC97" s="45" t="str">
        <f>IF('RT700 PinMux v0.94'!AC97='RT700 PinMux v0.95'!AC97,"",'RT700 PinMux v0.94'!AC97&amp;" vs "&amp;'RT700 PinMux v0.95'!AC97)</f>
        <v/>
      </c>
      <c r="AD97" s="11" t="str">
        <f>IF('RT700 PinMux v0.94'!AD97='RT700 PinMux v0.95'!AD97,"",'RT700 PinMux v0.94'!AD97&amp;" vs "&amp;'RT700 PinMux v0.95'!AD97)</f>
        <v/>
      </c>
      <c r="AE97" s="21" t="str">
        <f>IF('RT700 PinMux v0.94'!AE97='RT700 PinMux v0.95'!AE97,"",'RT700 PinMux v0.94'!AE97&amp;" vs "&amp;'RT700 PinMux v0.95'!AE97)</f>
        <v/>
      </c>
      <c r="AF97" s="10" t="str">
        <f>IF('RT700 PinMux v0.94'!AF97='RT700 PinMux v0.95'!AF97,"",'RT700 PinMux v0.94'!AF97&amp;" vs "&amp;'RT700 PinMux v0.95'!AF97)</f>
        <v/>
      </c>
    </row>
    <row r="98" spans="2:32" s="7" customFormat="1" ht="12" x14ac:dyDescent="0.25">
      <c r="B98" s="226" t="str">
        <f>'RT700 PinMux v0.95'!B98</f>
        <v>VDDN</v>
      </c>
      <c r="C98" s="218" t="str">
        <f>'RT700 PinMux v0.95'!C98</f>
        <v>VDDIO_4</v>
      </c>
      <c r="D98" s="363" t="str">
        <f>IF('RT700 PinMux v0.94'!D98='RT700 PinMux v0.95'!D98,"",'RT700 PinMux v0.94'!D98&amp;" vs "&amp;'RT700 PinMux v0.95'!D98)</f>
        <v/>
      </c>
      <c r="E98" s="187" t="str">
        <f>IF('RT700 PinMux v0.94'!E98='RT700 PinMux v0.95'!E98,"",'RT700 PinMux v0.94'!E98&amp;" vs "&amp;'RT700 PinMux v0.95'!E98)</f>
        <v/>
      </c>
      <c r="F98" s="187" t="str">
        <f>IF('RT700 PinMux v0.94'!F98='RT700 PinMux v0.95'!F98,"",'RT700 PinMux v0.94'!F98&amp;" vs "&amp;'RT700 PinMux v0.95'!F98)</f>
        <v/>
      </c>
      <c r="G98" s="202" t="str">
        <f>IF('RT700 PinMux v0.94'!G98='RT700 PinMux v0.95'!G98,"",'RT700 PinMux v0.94'!G98&amp;" vs "&amp;'RT700 PinMux v0.95'!G98)</f>
        <v/>
      </c>
      <c r="H98" s="202" t="str">
        <f>IF('RT700 PinMux v0.94'!H98='RT700 PinMux v0.95'!H98,"",'RT700 PinMux v0.94'!H98&amp;" vs "&amp;'RT700 PinMux v0.95'!H98)</f>
        <v/>
      </c>
      <c r="I98" s="202" t="str">
        <f>IF('RT700 PinMux v0.94'!I98='RT700 PinMux v0.95'!I98,"",'RT700 PinMux v0.94'!I98&amp;" vs "&amp;'RT700 PinMux v0.95'!I98)</f>
        <v/>
      </c>
      <c r="J98" s="202" t="str">
        <f>IF('RT700 PinMux v0.94'!J98='RT700 PinMux v0.95'!J98,"",'RT700 PinMux v0.94'!J98&amp;" vs "&amp;'RT700 PinMux v0.95'!J98)</f>
        <v/>
      </c>
      <c r="K98" s="203" t="str">
        <f>IF('RT700 PinMux v0.94'!K98='RT700 PinMux v0.95'!K98,"",'RT700 PinMux v0.94'!K98&amp;" vs "&amp;'RT700 PinMux v0.95'!K98)</f>
        <v/>
      </c>
      <c r="L98" s="324" t="str">
        <f>IF('RT700 PinMux v0.94'!L98='RT700 PinMux v0.95'!L98,"",'RT700 PinMux v0.94'!L98&amp;" vs "&amp;'RT700 PinMux v0.95'!L98)</f>
        <v/>
      </c>
      <c r="M98" s="39" t="str">
        <f>IF('RT700 PinMux v0.94'!M98='RT700 PinMux v0.95'!M98,"",'RT700 PinMux v0.94'!M98&amp;" vs "&amp;'RT700 PinMux v0.95'!M98)</f>
        <v/>
      </c>
      <c r="N98" s="95" t="str">
        <f>IF('RT700 PinMux v0.94'!N98='RT700 PinMux v0.95'!N98,"",'RT700 PinMux v0.94'!N98&amp;" vs "&amp;'RT700 PinMux v0.95'!N98)</f>
        <v/>
      </c>
      <c r="O98" s="134" t="str">
        <f>IF('RT700 PinMux v0.94'!O98='RT700 PinMux v0.95'!O98,"",'RT700 PinMux v0.94'!O98&amp;" vs "&amp;'RT700 PinMux v0.95'!O98)</f>
        <v/>
      </c>
      <c r="P98" s="134" t="str">
        <f>IF('RT700 PinMux v0.94'!P98='RT700 PinMux v0.95'!P98,"",'RT700 PinMux v0.94'!P98&amp;" vs "&amp;'RT700 PinMux v0.95'!P98)</f>
        <v/>
      </c>
      <c r="Q98" s="134" t="str">
        <f>IF('RT700 PinMux v0.94'!Q98='RT700 PinMux v0.95'!Q98,"",'RT700 PinMux v0.94'!Q98&amp;" vs "&amp;'RT700 PinMux v0.95'!Q98)</f>
        <v/>
      </c>
      <c r="R98" s="107" t="str">
        <f>IF('RT700 PinMux v0.94'!R98='RT700 PinMux v0.95'!R98,"",'RT700 PinMux v0.94'!R98&amp;" vs "&amp;'RT700 PinMux v0.95'!R98)</f>
        <v/>
      </c>
      <c r="S98" s="134" t="str">
        <f>IF('RT700 PinMux v0.94'!S98='RT700 PinMux v0.95'!S98,"",'RT700 PinMux v0.94'!S98&amp;" vs "&amp;'RT700 PinMux v0.95'!S98)</f>
        <v/>
      </c>
      <c r="T98" s="134"/>
      <c r="U98" s="134"/>
      <c r="V98" s="134"/>
      <c r="W98" s="134"/>
      <c r="X98" s="204"/>
      <c r="Y98" s="204"/>
      <c r="Z98" s="204"/>
      <c r="AA98" s="205" t="str">
        <f>IF('RT700 PinMux v0.94'!AA98='RT700 PinMux v0.95'!AA98,"",'RT700 PinMux v0.94'!AA98&amp;" vs "&amp;'RT700 PinMux v0.95'!AA98)</f>
        <v/>
      </c>
      <c r="AB98" s="199" t="str">
        <f>IF('RT700 PinMux v0.94'!AB98='RT700 PinMux v0.95'!AB98,"",'RT700 PinMux v0.94'!AB98&amp;" vs "&amp;'RT700 PinMux v0.95'!AB98)</f>
        <v/>
      </c>
      <c r="AC98" s="45" t="str">
        <f>IF('RT700 PinMux v0.94'!AC98='RT700 PinMux v0.95'!AC98,"",'RT700 PinMux v0.94'!AC98&amp;" vs "&amp;'RT700 PinMux v0.95'!AC98)</f>
        <v/>
      </c>
      <c r="AD98" s="11" t="str">
        <f>IF('RT700 PinMux v0.94'!AD98='RT700 PinMux v0.95'!AD98,"",'RT700 PinMux v0.94'!AD98&amp;" vs "&amp;'RT700 PinMux v0.95'!AD98)</f>
        <v/>
      </c>
      <c r="AE98" s="21" t="str">
        <f>IF('RT700 PinMux v0.94'!AE98='RT700 PinMux v0.95'!AE98,"",'RT700 PinMux v0.94'!AE98&amp;" vs "&amp;'RT700 PinMux v0.95'!AE98)</f>
        <v/>
      </c>
      <c r="AF98" s="10" t="str">
        <f>IF('RT700 PinMux v0.94'!AF98='RT700 PinMux v0.95'!AF98,"",'RT700 PinMux v0.94'!AF98&amp;" vs "&amp;'RT700 PinMux v0.95'!AF98)</f>
        <v/>
      </c>
    </row>
    <row r="99" spans="2:32" s="7" customFormat="1" ht="12" x14ac:dyDescent="0.25">
      <c r="B99" s="226" t="str">
        <f>'RT700 PinMux v0.95'!B99</f>
        <v>VDDN</v>
      </c>
      <c r="C99" s="218" t="str">
        <f>'RT700 PinMux v0.95'!C99</f>
        <v>VDDIO_4</v>
      </c>
      <c r="D99" s="363" t="str">
        <f>IF('RT700 PinMux v0.94'!D99='RT700 PinMux v0.95'!D99,"",'RT700 PinMux v0.94'!D99&amp;" vs "&amp;'RT700 PinMux v0.95'!D99)</f>
        <v/>
      </c>
      <c r="E99" s="187" t="str">
        <f>IF('RT700 PinMux v0.94'!E99='RT700 PinMux v0.95'!E99,"",'RT700 PinMux v0.94'!E99&amp;" vs "&amp;'RT700 PinMux v0.95'!E99)</f>
        <v/>
      </c>
      <c r="F99" s="187" t="str">
        <f>IF('RT700 PinMux v0.94'!F99='RT700 PinMux v0.95'!F99,"",'RT700 PinMux v0.94'!F99&amp;" vs "&amp;'RT700 PinMux v0.95'!F99)</f>
        <v/>
      </c>
      <c r="G99" s="362" t="str">
        <f>IF('RT700 PinMux v0.94'!G99='RT700 PinMux v0.95'!G99,"",'RT700 PinMux v0.94'!G99&amp;" vs "&amp;'RT700 PinMux v0.95'!G99)</f>
        <v/>
      </c>
      <c r="H99" s="202" t="str">
        <f>IF('RT700 PinMux v0.94'!H99='RT700 PinMux v0.95'!H99,"",'RT700 PinMux v0.94'!H99&amp;" vs "&amp;'RT700 PinMux v0.95'!H99)</f>
        <v/>
      </c>
      <c r="I99" s="202" t="str">
        <f>IF('RT700 PinMux v0.94'!I99='RT700 PinMux v0.95'!I99,"",'RT700 PinMux v0.94'!I99&amp;" vs "&amp;'RT700 PinMux v0.95'!I99)</f>
        <v/>
      </c>
      <c r="J99" s="202" t="str">
        <f>IF('RT700 PinMux v0.94'!J99='RT700 PinMux v0.95'!J99,"",'RT700 PinMux v0.94'!J99&amp;" vs "&amp;'RT700 PinMux v0.95'!J99)</f>
        <v/>
      </c>
      <c r="K99" s="203" t="str">
        <f>IF('RT700 PinMux v0.94'!K99='RT700 PinMux v0.95'!K99,"",'RT700 PinMux v0.94'!K99&amp;" vs "&amp;'RT700 PinMux v0.95'!K99)</f>
        <v/>
      </c>
      <c r="L99" s="324" t="str">
        <f>IF('RT700 PinMux v0.94'!L99='RT700 PinMux v0.95'!L99,"",'RT700 PinMux v0.94'!L99&amp;" vs "&amp;'RT700 PinMux v0.95'!L99)</f>
        <v/>
      </c>
      <c r="M99" s="39" t="str">
        <f>IF('RT700 PinMux v0.94'!M99='RT700 PinMux v0.95'!M99,"",'RT700 PinMux v0.94'!M99&amp;" vs "&amp;'RT700 PinMux v0.95'!M99)</f>
        <v/>
      </c>
      <c r="N99" s="95" t="str">
        <f>IF('RT700 PinMux v0.94'!N99='RT700 PinMux v0.95'!N99,"",'RT700 PinMux v0.94'!N99&amp;" vs "&amp;'RT700 PinMux v0.95'!N99)</f>
        <v/>
      </c>
      <c r="O99" s="134" t="str">
        <f>IF('RT700 PinMux v0.94'!O99='RT700 PinMux v0.95'!O99,"",'RT700 PinMux v0.94'!O99&amp;" vs "&amp;'RT700 PinMux v0.95'!O99)</f>
        <v/>
      </c>
      <c r="P99" s="134" t="str">
        <f>IF('RT700 PinMux v0.94'!P99='RT700 PinMux v0.95'!P99,"",'RT700 PinMux v0.94'!P99&amp;" vs "&amp;'RT700 PinMux v0.95'!P99)</f>
        <v/>
      </c>
      <c r="Q99" s="134" t="str">
        <f>IF('RT700 PinMux v0.94'!Q99='RT700 PinMux v0.95'!Q99,"",'RT700 PinMux v0.94'!Q99&amp;" vs "&amp;'RT700 PinMux v0.95'!Q99)</f>
        <v/>
      </c>
      <c r="R99" s="134" t="str">
        <f>IF('RT700 PinMux v0.94'!R99='RT700 PinMux v0.95'!R99,"",'RT700 PinMux v0.94'!R99&amp;" vs "&amp;'RT700 PinMux v0.95'!R99)</f>
        <v/>
      </c>
      <c r="S99" s="134" t="str">
        <f>IF('RT700 PinMux v0.94'!S99='RT700 PinMux v0.95'!S99,"",'RT700 PinMux v0.94'!S99&amp;" vs "&amp;'RT700 PinMux v0.95'!S99)</f>
        <v/>
      </c>
      <c r="T99" s="134"/>
      <c r="U99" s="134"/>
      <c r="V99" s="134"/>
      <c r="W99" s="134"/>
      <c r="X99" s="204"/>
      <c r="Y99" s="204"/>
      <c r="Z99" s="204"/>
      <c r="AA99" s="205" t="str">
        <f>IF('RT700 PinMux v0.94'!AA99='RT700 PinMux v0.95'!AA99,"",'RT700 PinMux v0.94'!AA99&amp;" vs "&amp;'RT700 PinMux v0.95'!AA99)</f>
        <v/>
      </c>
      <c r="AB99" s="199" t="str">
        <f>IF('RT700 PinMux v0.94'!AB99='RT700 PinMux v0.95'!AB99,"",'RT700 PinMux v0.94'!AB99&amp;" vs "&amp;'RT700 PinMux v0.95'!AB99)</f>
        <v/>
      </c>
      <c r="AC99" s="45" t="str">
        <f>IF('RT700 PinMux v0.94'!AC99='RT700 PinMux v0.95'!AC99,"",'RT700 PinMux v0.94'!AC99&amp;" vs "&amp;'RT700 PinMux v0.95'!AC99)</f>
        <v/>
      </c>
      <c r="AD99" s="11" t="str">
        <f>IF('RT700 PinMux v0.94'!AD99='RT700 PinMux v0.95'!AD99,"",'RT700 PinMux v0.94'!AD99&amp;" vs "&amp;'RT700 PinMux v0.95'!AD99)</f>
        <v/>
      </c>
      <c r="AE99" s="21" t="str">
        <f>IF('RT700 PinMux v0.94'!AE99='RT700 PinMux v0.95'!AE99,"",'RT700 PinMux v0.94'!AE99&amp;" vs "&amp;'RT700 PinMux v0.95'!AE99)</f>
        <v/>
      </c>
      <c r="AF99" s="10" t="str">
        <f>IF('RT700 PinMux v0.94'!AF99='RT700 PinMux v0.95'!AF99,"",'RT700 PinMux v0.94'!AF99&amp;" vs "&amp;'RT700 PinMux v0.95'!AF99)</f>
        <v/>
      </c>
    </row>
    <row r="100" spans="2:32" s="7" customFormat="1" ht="12" x14ac:dyDescent="0.25">
      <c r="B100" s="226" t="str">
        <f>'RT700 PinMux v0.95'!B100</f>
        <v>VDDN</v>
      </c>
      <c r="C100" s="218" t="str">
        <f>'RT700 PinMux v0.95'!C100</f>
        <v>VDDIO_4</v>
      </c>
      <c r="D100" s="363" t="str">
        <f>IF('RT700 PinMux v0.94'!D100='RT700 PinMux v0.95'!D100,"",'RT700 PinMux v0.94'!D100&amp;" vs "&amp;'RT700 PinMux v0.95'!D100)</f>
        <v/>
      </c>
      <c r="E100" s="187" t="str">
        <f>IF('RT700 PinMux v0.94'!E100='RT700 PinMux v0.95'!E100,"",'RT700 PinMux v0.94'!E100&amp;" vs "&amp;'RT700 PinMux v0.95'!E100)</f>
        <v/>
      </c>
      <c r="F100" s="187" t="str">
        <f>IF('RT700 PinMux v0.94'!F100='RT700 PinMux v0.95'!F100,"",'RT700 PinMux v0.94'!F100&amp;" vs "&amp;'RT700 PinMux v0.95'!F100)</f>
        <v/>
      </c>
      <c r="G100" s="362" t="str">
        <f>IF('RT700 PinMux v0.94'!G100='RT700 PinMux v0.95'!G100,"",'RT700 PinMux v0.94'!G100&amp;" vs "&amp;'RT700 PinMux v0.95'!G100)</f>
        <v/>
      </c>
      <c r="H100" s="202" t="str">
        <f>IF('RT700 PinMux v0.94'!H100='RT700 PinMux v0.95'!H100,"",'RT700 PinMux v0.94'!H100&amp;" vs "&amp;'RT700 PinMux v0.95'!H100)</f>
        <v/>
      </c>
      <c r="I100" s="202" t="str">
        <f>IF('RT700 PinMux v0.94'!I100='RT700 PinMux v0.95'!I100,"",'RT700 PinMux v0.94'!I100&amp;" vs "&amp;'RT700 PinMux v0.95'!I100)</f>
        <v/>
      </c>
      <c r="J100" s="202" t="str">
        <f>IF('RT700 PinMux v0.94'!J100='RT700 PinMux v0.95'!J100,"",'RT700 PinMux v0.94'!J100&amp;" vs "&amp;'RT700 PinMux v0.95'!J100)</f>
        <v/>
      </c>
      <c r="K100" s="203" t="str">
        <f>IF('RT700 PinMux v0.94'!K100='RT700 PinMux v0.95'!K100,"",'RT700 PinMux v0.94'!K100&amp;" vs "&amp;'RT700 PinMux v0.95'!K100)</f>
        <v/>
      </c>
      <c r="L100" s="324" t="str">
        <f>IF('RT700 PinMux v0.94'!L100='RT700 PinMux v0.95'!L100,"",'RT700 PinMux v0.94'!L100&amp;" vs "&amp;'RT700 PinMux v0.95'!L100)</f>
        <v/>
      </c>
      <c r="M100" s="39" t="str">
        <f>IF('RT700 PinMux v0.94'!M100='RT700 PinMux v0.95'!M100,"",'RT700 PinMux v0.94'!M100&amp;" vs "&amp;'RT700 PinMux v0.95'!M100)</f>
        <v/>
      </c>
      <c r="N100" s="95" t="str">
        <f>IF('RT700 PinMux v0.94'!N100='RT700 PinMux v0.95'!N100,"",'RT700 PinMux v0.94'!N100&amp;" vs "&amp;'RT700 PinMux v0.95'!N100)</f>
        <v/>
      </c>
      <c r="O100" s="134" t="str">
        <f>IF('RT700 PinMux v0.94'!O100='RT700 PinMux v0.95'!O100,"",'RT700 PinMux v0.94'!O100&amp;" vs "&amp;'RT700 PinMux v0.95'!O100)</f>
        <v/>
      </c>
      <c r="P100" s="134" t="str">
        <f>IF('RT700 PinMux v0.94'!P100='RT700 PinMux v0.95'!P100,"",'RT700 PinMux v0.94'!P100&amp;" vs "&amp;'RT700 PinMux v0.95'!P100)</f>
        <v/>
      </c>
      <c r="Q100" s="134" t="str">
        <f>IF('RT700 PinMux v0.94'!Q100='RT700 PinMux v0.95'!Q100,"",'RT700 PinMux v0.94'!Q100&amp;" vs "&amp;'RT700 PinMux v0.95'!Q100)</f>
        <v/>
      </c>
      <c r="R100" s="107" t="str">
        <f>IF('RT700 PinMux v0.94'!R100='RT700 PinMux v0.95'!R100,"",'RT700 PinMux v0.94'!R100&amp;" vs "&amp;'RT700 PinMux v0.95'!R100)</f>
        <v/>
      </c>
      <c r="S100" s="134" t="str">
        <f>IF('RT700 PinMux v0.94'!S100='RT700 PinMux v0.95'!S100,"",'RT700 PinMux v0.94'!S100&amp;" vs "&amp;'RT700 PinMux v0.95'!S100)</f>
        <v/>
      </c>
      <c r="T100" s="134"/>
      <c r="U100" s="134"/>
      <c r="V100" s="206"/>
      <c r="W100" s="134"/>
      <c r="X100" s="204"/>
      <c r="Y100" s="204"/>
      <c r="Z100" s="204"/>
      <c r="AA100" s="205" t="str">
        <f>IF('RT700 PinMux v0.94'!AA100='RT700 PinMux v0.95'!AA100,"",'RT700 PinMux v0.94'!AA100&amp;" vs "&amp;'RT700 PinMux v0.95'!AA100)</f>
        <v/>
      </c>
      <c r="AB100" s="199" t="str">
        <f>IF('RT700 PinMux v0.94'!AB100='RT700 PinMux v0.95'!AB100,"",'RT700 PinMux v0.94'!AB100&amp;" vs "&amp;'RT700 PinMux v0.95'!AB100)</f>
        <v/>
      </c>
      <c r="AC100" s="45" t="str">
        <f>IF('RT700 PinMux v0.94'!AC100='RT700 PinMux v0.95'!AC100,"",'RT700 PinMux v0.94'!AC100&amp;" vs "&amp;'RT700 PinMux v0.95'!AC100)</f>
        <v/>
      </c>
      <c r="AD100" s="11" t="str">
        <f>IF('RT700 PinMux v0.94'!AD100='RT700 PinMux v0.95'!AD100,"",'RT700 PinMux v0.94'!AD100&amp;" vs "&amp;'RT700 PinMux v0.95'!AD100)</f>
        <v/>
      </c>
      <c r="AE100" s="21" t="str">
        <f>IF('RT700 PinMux v0.94'!AE100='RT700 PinMux v0.95'!AE100,"",'RT700 PinMux v0.94'!AE100&amp;" vs "&amp;'RT700 PinMux v0.95'!AE100)</f>
        <v/>
      </c>
      <c r="AF100" s="10" t="str">
        <f>IF('RT700 PinMux v0.94'!AF100='RT700 PinMux v0.95'!AF100,"",'RT700 PinMux v0.94'!AF100&amp;" vs "&amp;'RT700 PinMux v0.95'!AF100)</f>
        <v/>
      </c>
    </row>
    <row r="101" spans="2:32" s="7" customFormat="1" ht="11.5" x14ac:dyDescent="0.25">
      <c r="B101" s="226" t="str">
        <f>'RT700 PinMux v0.95'!B101</f>
        <v>VDDN</v>
      </c>
      <c r="C101" s="218" t="str">
        <f>'RT700 PinMux v0.95'!C101</f>
        <v>VDDIO_4</v>
      </c>
      <c r="D101" s="363" t="str">
        <f>IF('RT700 PinMux v0.94'!D101='RT700 PinMux v0.95'!D101,"",'RT700 PinMux v0.94'!D101&amp;" vs "&amp;'RT700 PinMux v0.95'!D101)</f>
        <v/>
      </c>
      <c r="E101" s="187" t="str">
        <f>IF('RT700 PinMux v0.94'!E101='RT700 PinMux v0.95'!E101,"",'RT700 PinMux v0.94'!E101&amp;" vs "&amp;'RT700 PinMux v0.95'!E101)</f>
        <v/>
      </c>
      <c r="F101" s="187" t="str">
        <f>IF('RT700 PinMux v0.94'!F101='RT700 PinMux v0.95'!F101,"",'RT700 PinMux v0.94'!F101&amp;" vs "&amp;'RT700 PinMux v0.95'!F101)</f>
        <v/>
      </c>
      <c r="G101" s="362" t="str">
        <f>IF('RT700 PinMux v0.94'!G101='RT700 PinMux v0.95'!G101,"",'RT700 PinMux v0.94'!G101&amp;" vs "&amp;'RT700 PinMux v0.95'!G101)</f>
        <v/>
      </c>
      <c r="H101" s="202" t="str">
        <f>IF('RT700 PinMux v0.94'!H101='RT700 PinMux v0.95'!H101,"",'RT700 PinMux v0.94'!H101&amp;" vs "&amp;'RT700 PinMux v0.95'!H101)</f>
        <v/>
      </c>
      <c r="I101" s="202" t="str">
        <f>IF('RT700 PinMux v0.94'!I101='RT700 PinMux v0.95'!I101,"",'RT700 PinMux v0.94'!I101&amp;" vs "&amp;'RT700 PinMux v0.95'!I101)</f>
        <v/>
      </c>
      <c r="J101" s="202" t="str">
        <f>IF('RT700 PinMux v0.94'!J101='RT700 PinMux v0.95'!J101,"",'RT700 PinMux v0.94'!J101&amp;" vs "&amp;'RT700 PinMux v0.95'!J101)</f>
        <v/>
      </c>
      <c r="K101" s="203" t="str">
        <f>IF('RT700 PinMux v0.94'!K101='RT700 PinMux v0.95'!K101,"",'RT700 PinMux v0.94'!K101&amp;" vs "&amp;'RT700 PinMux v0.95'!K101)</f>
        <v/>
      </c>
      <c r="L101" s="324" t="str">
        <f>IF('RT700 PinMux v0.94'!L101='RT700 PinMux v0.95'!L101,"",'RT700 PinMux v0.94'!L101&amp;" vs "&amp;'RT700 PinMux v0.95'!L101)</f>
        <v/>
      </c>
      <c r="M101" s="39" t="str">
        <f>IF('RT700 PinMux v0.94'!M101='RT700 PinMux v0.95'!M101,"",'RT700 PinMux v0.94'!M101&amp;" vs "&amp;'RT700 PinMux v0.95'!M101)</f>
        <v/>
      </c>
      <c r="N101" s="95" t="str">
        <f>IF('RT700 PinMux v0.94'!N101='RT700 PinMux v0.95'!N101,"",'RT700 PinMux v0.94'!N101&amp;" vs "&amp;'RT700 PinMux v0.95'!N101)</f>
        <v/>
      </c>
      <c r="O101" s="134" t="str">
        <f>IF('RT700 PinMux v0.94'!O101='RT700 PinMux v0.95'!O101,"",'RT700 PinMux v0.94'!O101&amp;" vs "&amp;'RT700 PinMux v0.95'!O101)</f>
        <v/>
      </c>
      <c r="P101" s="134" t="str">
        <f>IF('RT700 PinMux v0.94'!P101='RT700 PinMux v0.95'!P101,"",'RT700 PinMux v0.94'!P101&amp;" vs "&amp;'RT700 PinMux v0.95'!P101)</f>
        <v/>
      </c>
      <c r="Q101" s="134" t="str">
        <f>IF('RT700 PinMux v0.94'!Q101='RT700 PinMux v0.95'!Q101,"",'RT700 PinMux v0.94'!Q101&amp;" vs "&amp;'RT700 PinMux v0.95'!Q101)</f>
        <v/>
      </c>
      <c r="R101" s="107" t="str">
        <f>IF('RT700 PinMux v0.94'!R101='RT700 PinMux v0.95'!R101,"",'RT700 PinMux v0.94'!R101&amp;" vs "&amp;'RT700 PinMux v0.95'!R101)</f>
        <v/>
      </c>
      <c r="S101" s="134" t="str">
        <f>IF('RT700 PinMux v0.94'!S101='RT700 PinMux v0.95'!S101,"",'RT700 PinMux v0.94'!S101&amp;" vs "&amp;'RT700 PinMux v0.95'!S101)</f>
        <v/>
      </c>
      <c r="T101" s="134"/>
      <c r="U101" s="134"/>
      <c r="V101" s="206"/>
      <c r="W101" s="134"/>
      <c r="X101" s="206"/>
      <c r="Y101" s="206"/>
      <c r="Z101" s="206"/>
      <c r="AA101" s="205" t="str">
        <f>IF('RT700 PinMux v0.94'!AA101='RT700 PinMux v0.95'!AA101,"",'RT700 PinMux v0.94'!AA101&amp;" vs "&amp;'RT700 PinMux v0.95'!AA101)</f>
        <v/>
      </c>
      <c r="AB101" s="199" t="str">
        <f>IF('RT700 PinMux v0.94'!AB101='RT700 PinMux v0.95'!AB101,"",'RT700 PinMux v0.94'!AB101&amp;" vs "&amp;'RT700 PinMux v0.95'!AB101)</f>
        <v/>
      </c>
      <c r="AC101" s="45" t="str">
        <f>IF('RT700 PinMux v0.94'!AC101='RT700 PinMux v0.95'!AC101,"",'RT700 PinMux v0.94'!AC101&amp;" vs "&amp;'RT700 PinMux v0.95'!AC101)</f>
        <v/>
      </c>
      <c r="AD101" s="11" t="str">
        <f>IF('RT700 PinMux v0.94'!AD101='RT700 PinMux v0.95'!AD101,"",'RT700 PinMux v0.94'!AD101&amp;" vs "&amp;'RT700 PinMux v0.95'!AD101)</f>
        <v/>
      </c>
      <c r="AE101" s="21" t="str">
        <f>IF('RT700 PinMux v0.94'!AE101='RT700 PinMux v0.95'!AE101,"",'RT700 PinMux v0.94'!AE101&amp;" vs "&amp;'RT700 PinMux v0.95'!AE101)</f>
        <v/>
      </c>
      <c r="AF101" s="10" t="str">
        <f>IF('RT700 PinMux v0.94'!AF101='RT700 PinMux v0.95'!AF101,"",'RT700 PinMux v0.94'!AF101&amp;" vs "&amp;'RT700 PinMux v0.95'!AF101)</f>
        <v/>
      </c>
    </row>
    <row r="102" spans="2:32" s="7" customFormat="1" ht="11.5" x14ac:dyDescent="0.25">
      <c r="B102" s="226" t="str">
        <f>'RT700 PinMux v0.95'!B102</f>
        <v>VDDN</v>
      </c>
      <c r="C102" s="218" t="str">
        <f>'RT700 PinMux v0.95'!C102</f>
        <v>VDDIO_4</v>
      </c>
      <c r="D102" s="363" t="str">
        <f>IF('RT700 PinMux v0.94'!D102='RT700 PinMux v0.95'!D102,"",'RT700 PinMux v0.94'!D102&amp;" vs "&amp;'RT700 PinMux v0.95'!D102)</f>
        <v/>
      </c>
      <c r="E102" s="187" t="str">
        <f>IF('RT700 PinMux v0.94'!E102='RT700 PinMux v0.95'!E102,"",'RT700 PinMux v0.94'!E102&amp;" vs "&amp;'RT700 PinMux v0.95'!E102)</f>
        <v/>
      </c>
      <c r="F102" s="187" t="str">
        <f>IF('RT700 PinMux v0.94'!F102='RT700 PinMux v0.95'!F102,"",'RT700 PinMux v0.94'!F102&amp;" vs "&amp;'RT700 PinMux v0.95'!F102)</f>
        <v/>
      </c>
      <c r="G102" s="362" t="str">
        <f>IF('RT700 PinMux v0.94'!G102='RT700 PinMux v0.95'!G102,"",'RT700 PinMux v0.94'!G102&amp;" vs "&amp;'RT700 PinMux v0.95'!G102)</f>
        <v/>
      </c>
      <c r="H102" s="202" t="str">
        <f>IF('RT700 PinMux v0.94'!H102='RT700 PinMux v0.95'!H102,"",'RT700 PinMux v0.94'!H102&amp;" vs "&amp;'RT700 PinMux v0.95'!H102)</f>
        <v/>
      </c>
      <c r="I102" s="202" t="str">
        <f>IF('RT700 PinMux v0.94'!I102='RT700 PinMux v0.95'!I102,"",'RT700 PinMux v0.94'!I102&amp;" vs "&amp;'RT700 PinMux v0.95'!I102)</f>
        <v/>
      </c>
      <c r="J102" s="202" t="str">
        <f>IF('RT700 PinMux v0.94'!J102='RT700 PinMux v0.95'!J102,"",'RT700 PinMux v0.94'!J102&amp;" vs "&amp;'RT700 PinMux v0.95'!J102)</f>
        <v/>
      </c>
      <c r="K102" s="203" t="str">
        <f>IF('RT700 PinMux v0.94'!K102='RT700 PinMux v0.95'!K102,"",'RT700 PinMux v0.94'!K102&amp;" vs "&amp;'RT700 PinMux v0.95'!K102)</f>
        <v/>
      </c>
      <c r="L102" s="324" t="str">
        <f>IF('RT700 PinMux v0.94'!L102='RT700 PinMux v0.95'!L102,"",'RT700 PinMux v0.94'!L102&amp;" vs "&amp;'RT700 PinMux v0.95'!L102)</f>
        <v/>
      </c>
      <c r="M102" s="39" t="str">
        <f>IF('RT700 PinMux v0.94'!M102='RT700 PinMux v0.95'!M102,"",'RT700 PinMux v0.94'!M102&amp;" vs "&amp;'RT700 PinMux v0.95'!M102)</f>
        <v/>
      </c>
      <c r="N102" s="95" t="str">
        <f>IF('RT700 PinMux v0.94'!N102='RT700 PinMux v0.95'!N102,"",'RT700 PinMux v0.94'!N102&amp;" vs "&amp;'RT700 PinMux v0.95'!N102)</f>
        <v/>
      </c>
      <c r="O102" s="134" t="str">
        <f>IF('RT700 PinMux v0.94'!O102='RT700 PinMux v0.95'!O102,"",'RT700 PinMux v0.94'!O102&amp;" vs "&amp;'RT700 PinMux v0.95'!O102)</f>
        <v/>
      </c>
      <c r="P102" s="134" t="str">
        <f>IF('RT700 PinMux v0.94'!P102='RT700 PinMux v0.95'!P102,"",'RT700 PinMux v0.94'!P102&amp;" vs "&amp;'RT700 PinMux v0.95'!P102)</f>
        <v/>
      </c>
      <c r="Q102" s="134" t="str">
        <f>IF('RT700 PinMux v0.94'!Q102='RT700 PinMux v0.95'!Q102,"",'RT700 PinMux v0.94'!Q102&amp;" vs "&amp;'RT700 PinMux v0.95'!Q102)</f>
        <v/>
      </c>
      <c r="R102" s="107" t="str">
        <f>IF('RT700 PinMux v0.94'!R102='RT700 PinMux v0.95'!R102,"",'RT700 PinMux v0.94'!R102&amp;" vs "&amp;'RT700 PinMux v0.95'!R102)</f>
        <v/>
      </c>
      <c r="S102" s="134" t="str">
        <f>IF('RT700 PinMux v0.94'!S102='RT700 PinMux v0.95'!S102,"",'RT700 PinMux v0.94'!S102&amp;" vs "&amp;'RT700 PinMux v0.95'!S102)</f>
        <v/>
      </c>
      <c r="T102" s="134"/>
      <c r="U102" s="134"/>
      <c r="V102" s="206"/>
      <c r="W102" s="134"/>
      <c r="X102" s="206"/>
      <c r="Y102" s="206"/>
      <c r="Z102" s="206"/>
      <c r="AA102" s="205" t="str">
        <f>IF('RT700 PinMux v0.94'!AA102='RT700 PinMux v0.95'!AA102,"",'RT700 PinMux v0.94'!AA102&amp;" vs "&amp;'RT700 PinMux v0.95'!AA102)</f>
        <v/>
      </c>
      <c r="AB102" s="199" t="str">
        <f>IF('RT700 PinMux v0.94'!AB102='RT700 PinMux v0.95'!AB102,"",'RT700 PinMux v0.94'!AB102&amp;" vs "&amp;'RT700 PinMux v0.95'!AB102)</f>
        <v/>
      </c>
      <c r="AC102" s="45" t="str">
        <f>IF('RT700 PinMux v0.94'!AC102='RT700 PinMux v0.95'!AC102,"",'RT700 PinMux v0.94'!AC102&amp;" vs "&amp;'RT700 PinMux v0.95'!AC102)</f>
        <v/>
      </c>
      <c r="AD102" s="11" t="str">
        <f>IF('RT700 PinMux v0.94'!AD102='RT700 PinMux v0.95'!AD102,"",'RT700 PinMux v0.94'!AD102&amp;" vs "&amp;'RT700 PinMux v0.95'!AD102)</f>
        <v/>
      </c>
      <c r="AE102" s="21" t="str">
        <f>IF('RT700 PinMux v0.94'!AE102='RT700 PinMux v0.95'!AE102,"",'RT700 PinMux v0.94'!AE102&amp;" vs "&amp;'RT700 PinMux v0.95'!AE102)</f>
        <v/>
      </c>
      <c r="AF102" s="10" t="str">
        <f>IF('RT700 PinMux v0.94'!AF102='RT700 PinMux v0.95'!AF102,"",'RT700 PinMux v0.94'!AF102&amp;" vs "&amp;'RT700 PinMux v0.95'!AF102)</f>
        <v/>
      </c>
    </row>
    <row r="103" spans="2:32" s="7" customFormat="1" ht="12" x14ac:dyDescent="0.25">
      <c r="B103" s="226" t="str">
        <f>'RT700 PinMux v0.95'!B103</f>
        <v>VDDN</v>
      </c>
      <c r="C103" s="218" t="str">
        <f>'RT700 PinMux v0.95'!C103</f>
        <v>VDDIO_4</v>
      </c>
      <c r="D103" s="363" t="str">
        <f>IF('RT700 PinMux v0.94'!D103='RT700 PinMux v0.95'!D103,"",'RT700 PinMux v0.94'!D103&amp;" vs "&amp;'RT700 PinMux v0.95'!D103)</f>
        <v/>
      </c>
      <c r="E103" s="187" t="str">
        <f>IF('RT700 PinMux v0.94'!E103='RT700 PinMux v0.95'!E103,"",'RT700 PinMux v0.94'!E103&amp;" vs "&amp;'RT700 PinMux v0.95'!E103)</f>
        <v/>
      </c>
      <c r="F103" s="187" t="str">
        <f>IF('RT700 PinMux v0.94'!F103='RT700 PinMux v0.95'!F103,"",'RT700 PinMux v0.94'!F103&amp;" vs "&amp;'RT700 PinMux v0.95'!F103)</f>
        <v/>
      </c>
      <c r="G103" s="362" t="str">
        <f>IF('RT700 PinMux v0.94'!G103='RT700 PinMux v0.95'!G103,"",'RT700 PinMux v0.94'!G103&amp;" vs "&amp;'RT700 PinMux v0.95'!G103)</f>
        <v/>
      </c>
      <c r="H103" s="202" t="str">
        <f>IF('RT700 PinMux v0.94'!H103='RT700 PinMux v0.95'!H103,"",'RT700 PinMux v0.94'!H103&amp;" vs "&amp;'RT700 PinMux v0.95'!H103)</f>
        <v/>
      </c>
      <c r="I103" s="202" t="str">
        <f>IF('RT700 PinMux v0.94'!I103='RT700 PinMux v0.95'!I103,"",'RT700 PinMux v0.94'!I103&amp;" vs "&amp;'RT700 PinMux v0.95'!I103)</f>
        <v/>
      </c>
      <c r="J103" s="202" t="str">
        <f>IF('RT700 PinMux v0.94'!J103='RT700 PinMux v0.95'!J103,"",'RT700 PinMux v0.94'!J103&amp;" vs "&amp;'RT700 PinMux v0.95'!J103)</f>
        <v/>
      </c>
      <c r="K103" s="203" t="str">
        <f>IF('RT700 PinMux v0.94'!K103='RT700 PinMux v0.95'!K103,"",'RT700 PinMux v0.94'!K103&amp;" vs "&amp;'RT700 PinMux v0.95'!K103)</f>
        <v/>
      </c>
      <c r="L103" s="324" t="str">
        <f>IF('RT700 PinMux v0.94'!L103='RT700 PinMux v0.95'!L103,"",'RT700 PinMux v0.94'!L103&amp;" vs "&amp;'RT700 PinMux v0.95'!L103)</f>
        <v/>
      </c>
      <c r="M103" s="39" t="str">
        <f>IF('RT700 PinMux v0.94'!M103='RT700 PinMux v0.95'!M103,"",'RT700 PinMux v0.94'!M103&amp;" vs "&amp;'RT700 PinMux v0.95'!M103)</f>
        <v/>
      </c>
      <c r="N103" s="95" t="str">
        <f>IF('RT700 PinMux v0.94'!N103='RT700 PinMux v0.95'!N103,"",'RT700 PinMux v0.94'!N103&amp;" vs "&amp;'RT700 PinMux v0.95'!N103)</f>
        <v/>
      </c>
      <c r="O103" s="134" t="str">
        <f>IF('RT700 PinMux v0.94'!O103='RT700 PinMux v0.95'!O103,"",'RT700 PinMux v0.94'!O103&amp;" vs "&amp;'RT700 PinMux v0.95'!O103)</f>
        <v/>
      </c>
      <c r="P103" s="134" t="str">
        <f>IF('RT700 PinMux v0.94'!P103='RT700 PinMux v0.95'!P103,"",'RT700 PinMux v0.94'!P103&amp;" vs "&amp;'RT700 PinMux v0.95'!P103)</f>
        <v/>
      </c>
      <c r="Q103" s="134" t="str">
        <f>IF('RT700 PinMux v0.94'!Q103='RT700 PinMux v0.95'!Q103,"",'RT700 PinMux v0.94'!Q103&amp;" vs "&amp;'RT700 PinMux v0.95'!Q103)</f>
        <v/>
      </c>
      <c r="R103" s="107" t="str">
        <f>IF('RT700 PinMux v0.94'!R103='RT700 PinMux v0.95'!R103,"",'RT700 PinMux v0.94'!R103&amp;" vs "&amp;'RT700 PinMux v0.95'!R103)</f>
        <v/>
      </c>
      <c r="S103" s="134" t="str">
        <f>IF('RT700 PinMux v0.94'!S103='RT700 PinMux v0.95'!S103,"",'RT700 PinMux v0.94'!S103&amp;" vs "&amp;'RT700 PinMux v0.95'!S103)</f>
        <v/>
      </c>
      <c r="T103" s="134"/>
      <c r="U103" s="134"/>
      <c r="V103" s="134"/>
      <c r="W103" s="134"/>
      <c r="X103" s="204"/>
      <c r="Y103" s="206"/>
      <c r="Z103" s="206"/>
      <c r="AA103" s="205" t="str">
        <f>IF('RT700 PinMux v0.94'!AA103='RT700 PinMux v0.95'!AA103,"",'RT700 PinMux v0.94'!AA103&amp;" vs "&amp;'RT700 PinMux v0.95'!AA103)</f>
        <v/>
      </c>
      <c r="AB103" s="199" t="str">
        <f>IF('RT700 PinMux v0.94'!AB103='RT700 PinMux v0.95'!AB103,"",'RT700 PinMux v0.94'!AB103&amp;" vs "&amp;'RT700 PinMux v0.95'!AB103)</f>
        <v/>
      </c>
      <c r="AC103" s="45" t="str">
        <f>IF('RT700 PinMux v0.94'!AC103='RT700 PinMux v0.95'!AC103,"",'RT700 PinMux v0.94'!AC103&amp;" vs "&amp;'RT700 PinMux v0.95'!AC103)</f>
        <v/>
      </c>
      <c r="AD103" s="11" t="str">
        <f>IF('RT700 PinMux v0.94'!AD103='RT700 PinMux v0.95'!AD103,"",'RT700 PinMux v0.94'!AD103&amp;" vs "&amp;'RT700 PinMux v0.95'!AD103)</f>
        <v/>
      </c>
      <c r="AE103" s="21" t="str">
        <f>IF('RT700 PinMux v0.94'!AE103='RT700 PinMux v0.95'!AE103,"",'RT700 PinMux v0.94'!AE103&amp;" vs "&amp;'RT700 PinMux v0.95'!AE103)</f>
        <v/>
      </c>
      <c r="AF103" s="10" t="str">
        <f>IF('RT700 PinMux v0.94'!AF103='RT700 PinMux v0.95'!AF103,"",'RT700 PinMux v0.94'!AF103&amp;" vs "&amp;'RT700 PinMux v0.95'!AF103)</f>
        <v/>
      </c>
    </row>
    <row r="104" spans="2:32" s="7" customFormat="1" ht="12" x14ac:dyDescent="0.25">
      <c r="B104" s="226" t="str">
        <f>'RT700 PinMux v0.95'!B104</f>
        <v>VDDN</v>
      </c>
      <c r="C104" s="218" t="str">
        <f>'RT700 PinMux v0.95'!C104</f>
        <v>VDDIO_4</v>
      </c>
      <c r="D104" s="363" t="str">
        <f>IF('RT700 PinMux v0.94'!D104='RT700 PinMux v0.95'!D104,"",'RT700 PinMux v0.94'!D104&amp;" vs "&amp;'RT700 PinMux v0.95'!D104)</f>
        <v/>
      </c>
      <c r="E104" s="187" t="str">
        <f>IF('RT700 PinMux v0.94'!E104='RT700 PinMux v0.95'!E104,"",'RT700 PinMux v0.94'!E104&amp;" vs "&amp;'RT700 PinMux v0.95'!E104)</f>
        <v/>
      </c>
      <c r="F104" s="187" t="str">
        <f>IF('RT700 PinMux v0.94'!F104='RT700 PinMux v0.95'!F104,"",'RT700 PinMux v0.94'!F104&amp;" vs "&amp;'RT700 PinMux v0.95'!F104)</f>
        <v/>
      </c>
      <c r="G104" s="362" t="str">
        <f>IF('RT700 PinMux v0.94'!G104='RT700 PinMux v0.95'!G104,"",'RT700 PinMux v0.94'!G104&amp;" vs "&amp;'RT700 PinMux v0.95'!G104)</f>
        <v/>
      </c>
      <c r="H104" s="202" t="str">
        <f>IF('RT700 PinMux v0.94'!H104='RT700 PinMux v0.95'!H104,"",'RT700 PinMux v0.94'!H104&amp;" vs "&amp;'RT700 PinMux v0.95'!H104)</f>
        <v/>
      </c>
      <c r="I104" s="202" t="str">
        <f>IF('RT700 PinMux v0.94'!I104='RT700 PinMux v0.95'!I104,"",'RT700 PinMux v0.94'!I104&amp;" vs "&amp;'RT700 PinMux v0.95'!I104)</f>
        <v/>
      </c>
      <c r="J104" s="202" t="str">
        <f>IF('RT700 PinMux v0.94'!J104='RT700 PinMux v0.95'!J104,"",'RT700 PinMux v0.94'!J104&amp;" vs "&amp;'RT700 PinMux v0.95'!J104)</f>
        <v/>
      </c>
      <c r="K104" s="203" t="str">
        <f>IF('RT700 PinMux v0.94'!K104='RT700 PinMux v0.95'!K104,"",'RT700 PinMux v0.94'!K104&amp;" vs "&amp;'RT700 PinMux v0.95'!K104)</f>
        <v/>
      </c>
      <c r="L104" s="324" t="str">
        <f>IF('RT700 PinMux v0.94'!L104='RT700 PinMux v0.95'!L104,"",'RT700 PinMux v0.94'!L104&amp;" vs "&amp;'RT700 PinMux v0.95'!L104)</f>
        <v/>
      </c>
      <c r="M104" s="39" t="str">
        <f>IF('RT700 PinMux v0.94'!M104='RT700 PinMux v0.95'!M104,"",'RT700 PinMux v0.94'!M104&amp;" vs "&amp;'RT700 PinMux v0.95'!M104)</f>
        <v/>
      </c>
      <c r="N104" s="95" t="str">
        <f>IF('RT700 PinMux v0.94'!N104='RT700 PinMux v0.95'!N104,"",'RT700 PinMux v0.94'!N104&amp;" vs "&amp;'RT700 PinMux v0.95'!N104)</f>
        <v/>
      </c>
      <c r="O104" s="134" t="str">
        <f>IF('RT700 PinMux v0.94'!O104='RT700 PinMux v0.95'!O104,"",'RT700 PinMux v0.94'!O104&amp;" vs "&amp;'RT700 PinMux v0.95'!O104)</f>
        <v/>
      </c>
      <c r="P104" s="134" t="str">
        <f>IF('RT700 PinMux v0.94'!P104='RT700 PinMux v0.95'!P104,"",'RT700 PinMux v0.94'!P104&amp;" vs "&amp;'RT700 PinMux v0.95'!P104)</f>
        <v/>
      </c>
      <c r="Q104" s="134" t="str">
        <f>IF('RT700 PinMux v0.94'!Q104='RT700 PinMux v0.95'!Q104,"",'RT700 PinMux v0.94'!Q104&amp;" vs "&amp;'RT700 PinMux v0.95'!Q104)</f>
        <v/>
      </c>
      <c r="R104" s="134" t="str">
        <f>IF('RT700 PinMux v0.94'!R104='RT700 PinMux v0.95'!R104,"",'RT700 PinMux v0.94'!R104&amp;" vs "&amp;'RT700 PinMux v0.95'!R104)</f>
        <v/>
      </c>
      <c r="S104" s="134" t="str">
        <f>IF('RT700 PinMux v0.94'!S104='RT700 PinMux v0.95'!S104,"",'RT700 PinMux v0.94'!S104&amp;" vs "&amp;'RT700 PinMux v0.95'!S104)</f>
        <v/>
      </c>
      <c r="T104" s="134"/>
      <c r="U104" s="134"/>
      <c r="V104" s="134"/>
      <c r="W104" s="134"/>
      <c r="X104" s="204"/>
      <c r="Y104" s="206"/>
      <c r="Z104" s="206"/>
      <c r="AA104" s="205" t="str">
        <f>IF('RT700 PinMux v0.94'!AA104='RT700 PinMux v0.95'!AA104,"",'RT700 PinMux v0.94'!AA104&amp;" vs "&amp;'RT700 PinMux v0.95'!AA104)</f>
        <v/>
      </c>
      <c r="AB104" s="199" t="str">
        <f>IF('RT700 PinMux v0.94'!AB104='RT700 PinMux v0.95'!AB104,"",'RT700 PinMux v0.94'!AB104&amp;" vs "&amp;'RT700 PinMux v0.95'!AB104)</f>
        <v/>
      </c>
      <c r="AC104" s="45" t="str">
        <f>IF('RT700 PinMux v0.94'!AC104='RT700 PinMux v0.95'!AC104,"",'RT700 PinMux v0.94'!AC104&amp;" vs "&amp;'RT700 PinMux v0.95'!AC104)</f>
        <v/>
      </c>
      <c r="AD104" s="11" t="str">
        <f>IF('RT700 PinMux v0.94'!AD104='RT700 PinMux v0.95'!AD104,"",'RT700 PinMux v0.94'!AD104&amp;" vs "&amp;'RT700 PinMux v0.95'!AD104)</f>
        <v/>
      </c>
      <c r="AE104" s="21" t="str">
        <f>IF('RT700 PinMux v0.94'!AE104='RT700 PinMux v0.95'!AE104,"",'RT700 PinMux v0.94'!AE104&amp;" vs "&amp;'RT700 PinMux v0.95'!AE104)</f>
        <v/>
      </c>
      <c r="AF104" s="10" t="str">
        <f>IF('RT700 PinMux v0.94'!AF104='RT700 PinMux v0.95'!AF104,"",'RT700 PinMux v0.94'!AF104&amp;" vs "&amp;'RT700 PinMux v0.95'!AF104)</f>
        <v/>
      </c>
    </row>
    <row r="105" spans="2:32" s="7" customFormat="1" ht="11.5" x14ac:dyDescent="0.25">
      <c r="B105" s="226" t="str">
        <f>'RT700 PinMux v0.95'!B105</f>
        <v>VDDN</v>
      </c>
      <c r="C105" s="218" t="str">
        <f>'RT700 PinMux v0.95'!C105</f>
        <v>VDDIO_4</v>
      </c>
      <c r="D105" s="255" t="str">
        <f>IF('RT700 PinMux v0.94'!D105='RT700 PinMux v0.95'!D105,"",'RT700 PinMux v0.94'!D105&amp;" vs "&amp;'RT700 PinMux v0.95'!D105)</f>
        <v/>
      </c>
      <c r="E105" s="363" t="str">
        <f>IF('RT700 PinMux v0.94'!E105='RT700 PinMux v0.95'!E105,"",'RT700 PinMux v0.94'!E105&amp;" vs "&amp;'RT700 PinMux v0.95'!E105)</f>
        <v/>
      </c>
      <c r="F105" s="187" t="str">
        <f>IF('RT700 PinMux v0.94'!F105='RT700 PinMux v0.95'!F105,"",'RT700 PinMux v0.94'!F105&amp;" vs "&amp;'RT700 PinMux v0.95'!F105)</f>
        <v/>
      </c>
      <c r="G105" s="362" t="str">
        <f>IF('RT700 PinMux v0.94'!G105='RT700 PinMux v0.95'!G105,"",'RT700 PinMux v0.94'!G105&amp;" vs "&amp;'RT700 PinMux v0.95'!G105)</f>
        <v/>
      </c>
      <c r="H105" s="202" t="str">
        <f>IF('RT700 PinMux v0.94'!H105='RT700 PinMux v0.95'!H105,"",'RT700 PinMux v0.94'!H105&amp;" vs "&amp;'RT700 PinMux v0.95'!H105)</f>
        <v/>
      </c>
      <c r="I105" s="202" t="str">
        <f>IF('RT700 PinMux v0.94'!I105='RT700 PinMux v0.95'!I105,"",'RT700 PinMux v0.94'!I105&amp;" vs "&amp;'RT700 PinMux v0.95'!I105)</f>
        <v/>
      </c>
      <c r="J105" s="202" t="str">
        <f>IF('RT700 PinMux v0.94'!J105='RT700 PinMux v0.95'!J105,"",'RT700 PinMux v0.94'!J105&amp;" vs "&amp;'RT700 PinMux v0.95'!J105)</f>
        <v/>
      </c>
      <c r="K105" s="203" t="str">
        <f>IF('RT700 PinMux v0.94'!K105='RT700 PinMux v0.95'!K105,"",'RT700 PinMux v0.94'!K105&amp;" vs "&amp;'RT700 PinMux v0.95'!K105)</f>
        <v/>
      </c>
      <c r="L105" s="324" t="str">
        <f>IF('RT700 PinMux v0.94'!L105='RT700 PinMux v0.95'!L105,"",'RT700 PinMux v0.94'!L105&amp;" vs "&amp;'RT700 PinMux v0.95'!L105)</f>
        <v/>
      </c>
      <c r="M105" s="39" t="str">
        <f>IF('RT700 PinMux v0.94'!M105='RT700 PinMux v0.95'!M105,"",'RT700 PinMux v0.94'!M105&amp;" vs "&amp;'RT700 PinMux v0.95'!M105)</f>
        <v/>
      </c>
      <c r="N105" s="95" t="str">
        <f>IF('RT700 PinMux v0.94'!N105='RT700 PinMux v0.95'!N105,"",'RT700 PinMux v0.94'!N105&amp;" vs "&amp;'RT700 PinMux v0.95'!N105)</f>
        <v/>
      </c>
      <c r="O105" s="39" t="str">
        <f>IF('RT700 PinMux v0.94'!O105='RT700 PinMux v0.95'!O105,"",'RT700 PinMux v0.94'!O105&amp;" vs "&amp;'RT700 PinMux v0.95'!O105)</f>
        <v/>
      </c>
      <c r="P105" s="134" t="str">
        <f>IF('RT700 PinMux v0.94'!P105='RT700 PinMux v0.95'!P105,"",'RT700 PinMux v0.94'!P105&amp;" vs "&amp;'RT700 PinMux v0.95'!P105)</f>
        <v/>
      </c>
      <c r="Q105" s="134" t="str">
        <f>IF('RT700 PinMux v0.94'!Q105='RT700 PinMux v0.95'!Q105,"",'RT700 PinMux v0.94'!Q105&amp;" vs "&amp;'RT700 PinMux v0.95'!Q105)</f>
        <v/>
      </c>
      <c r="R105" s="134" t="str">
        <f>IF('RT700 PinMux v0.94'!R105='RT700 PinMux v0.95'!R105,"",'RT700 PinMux v0.94'!R105&amp;" vs "&amp;'RT700 PinMux v0.95'!R105)</f>
        <v/>
      </c>
      <c r="S105" s="134" t="str">
        <f>IF('RT700 PinMux v0.94'!S105='RT700 PinMux v0.95'!S105,"",'RT700 PinMux v0.94'!S105&amp;" vs "&amp;'RT700 PinMux v0.95'!S105)</f>
        <v/>
      </c>
      <c r="T105" s="134"/>
      <c r="U105" s="134"/>
      <c r="V105" s="206"/>
      <c r="W105" s="134"/>
      <c r="X105" s="206"/>
      <c r="Y105" s="206"/>
      <c r="Z105" s="206"/>
      <c r="AA105" s="205" t="str">
        <f>IF('RT700 PinMux v0.94'!AA105='RT700 PinMux v0.95'!AA105,"",'RT700 PinMux v0.94'!AA105&amp;" vs "&amp;'RT700 PinMux v0.95'!AA105)</f>
        <v/>
      </c>
      <c r="AB105" s="199" t="str">
        <f>IF('RT700 PinMux v0.94'!AB105='RT700 PinMux v0.95'!AB105,"",'RT700 PinMux v0.94'!AB105&amp;" vs "&amp;'RT700 PinMux v0.95'!AB105)</f>
        <v/>
      </c>
      <c r="AC105" s="45" t="str">
        <f>IF('RT700 PinMux v0.94'!AC105='RT700 PinMux v0.95'!AC105,"",'RT700 PinMux v0.94'!AC105&amp;" vs "&amp;'RT700 PinMux v0.95'!AC105)</f>
        <v/>
      </c>
      <c r="AD105" s="11" t="str">
        <f>IF('RT700 PinMux v0.94'!AD105='RT700 PinMux v0.95'!AD105,"",'RT700 PinMux v0.94'!AD105&amp;" vs "&amp;'RT700 PinMux v0.95'!AD105)</f>
        <v/>
      </c>
      <c r="AE105" s="21" t="str">
        <f>IF('RT700 PinMux v0.94'!AE105='RT700 PinMux v0.95'!AE105,"",'RT700 PinMux v0.94'!AE105&amp;" vs "&amp;'RT700 PinMux v0.95'!AE105)</f>
        <v/>
      </c>
      <c r="AF105" s="10" t="str">
        <f>IF('RT700 PinMux v0.94'!AF105='RT700 PinMux v0.95'!AF105,"",'RT700 PinMux v0.94'!AF105&amp;" vs "&amp;'RT700 PinMux v0.95'!AF105)</f>
        <v/>
      </c>
    </row>
    <row r="106" spans="2:32" s="7" customFormat="1" ht="12" x14ac:dyDescent="0.25">
      <c r="B106" s="226" t="str">
        <f>'RT700 PinMux v0.95'!B106</f>
        <v>VDDN</v>
      </c>
      <c r="C106" s="218" t="str">
        <f>'RT700 PinMux v0.95'!C106</f>
        <v>VDDIO_4</v>
      </c>
      <c r="D106" s="363" t="str">
        <f>IF('RT700 PinMux v0.94'!D106='RT700 PinMux v0.95'!D106,"",'RT700 PinMux v0.94'!D106&amp;" vs "&amp;'RT700 PinMux v0.95'!D106)</f>
        <v/>
      </c>
      <c r="E106" s="187" t="str">
        <f>IF('RT700 PinMux v0.94'!E106='RT700 PinMux v0.95'!E106,"",'RT700 PinMux v0.94'!E106&amp;" vs "&amp;'RT700 PinMux v0.95'!E106)</f>
        <v/>
      </c>
      <c r="F106" s="363" t="str">
        <f>IF('RT700 PinMux v0.94'!F106='RT700 PinMux v0.95'!F106,"",'RT700 PinMux v0.94'!F106&amp;" vs "&amp;'RT700 PinMux v0.95'!F106)</f>
        <v/>
      </c>
      <c r="G106" s="362" t="str">
        <f>IF('RT700 PinMux v0.94'!G106='RT700 PinMux v0.95'!G106,"",'RT700 PinMux v0.94'!G106&amp;" vs "&amp;'RT700 PinMux v0.95'!G106)</f>
        <v/>
      </c>
      <c r="H106" s="202" t="str">
        <f>IF('RT700 PinMux v0.94'!H106='RT700 PinMux v0.95'!H106,"",'RT700 PinMux v0.94'!H106&amp;" vs "&amp;'RT700 PinMux v0.95'!H106)</f>
        <v/>
      </c>
      <c r="I106" s="202" t="str">
        <f>IF('RT700 PinMux v0.94'!I106='RT700 PinMux v0.95'!I106,"",'RT700 PinMux v0.94'!I106&amp;" vs "&amp;'RT700 PinMux v0.95'!I106)</f>
        <v/>
      </c>
      <c r="J106" s="202" t="str">
        <f>IF('RT700 PinMux v0.94'!J106='RT700 PinMux v0.95'!J106,"",'RT700 PinMux v0.94'!J106&amp;" vs "&amp;'RT700 PinMux v0.95'!J106)</f>
        <v/>
      </c>
      <c r="K106" s="203" t="str">
        <f>IF('RT700 PinMux v0.94'!K106='RT700 PinMux v0.95'!K106,"",'RT700 PinMux v0.94'!K106&amp;" vs "&amp;'RT700 PinMux v0.95'!K106)</f>
        <v/>
      </c>
      <c r="L106" s="324" t="str">
        <f>IF('RT700 PinMux v0.94'!L106='RT700 PinMux v0.95'!L106,"",'RT700 PinMux v0.94'!L106&amp;" vs "&amp;'RT700 PinMux v0.95'!L106)</f>
        <v/>
      </c>
      <c r="M106" s="39" t="str">
        <f>IF('RT700 PinMux v0.94'!M106='RT700 PinMux v0.95'!M106,"",'RT700 PinMux v0.94'!M106&amp;" vs "&amp;'RT700 PinMux v0.95'!M106)</f>
        <v/>
      </c>
      <c r="N106" s="95" t="str">
        <f>IF('RT700 PinMux v0.94'!N106='RT700 PinMux v0.95'!N106,"",'RT700 PinMux v0.94'!N106&amp;" vs "&amp;'RT700 PinMux v0.95'!N106)</f>
        <v/>
      </c>
      <c r="O106" s="134" t="str">
        <f>IF('RT700 PinMux v0.94'!O106='RT700 PinMux v0.95'!O106,"",'RT700 PinMux v0.94'!O106&amp;" vs "&amp;'RT700 PinMux v0.95'!O106)</f>
        <v/>
      </c>
      <c r="P106" s="134" t="str">
        <f>IF('RT700 PinMux v0.94'!P106='RT700 PinMux v0.95'!P106,"",'RT700 PinMux v0.94'!P106&amp;" vs "&amp;'RT700 PinMux v0.95'!P106)</f>
        <v/>
      </c>
      <c r="Q106" s="134" t="str">
        <f>IF('RT700 PinMux v0.94'!Q106='RT700 PinMux v0.95'!Q106,"",'RT700 PinMux v0.94'!Q106&amp;" vs "&amp;'RT700 PinMux v0.95'!Q106)</f>
        <v/>
      </c>
      <c r="R106" s="107" t="str">
        <f>IF('RT700 PinMux v0.94'!R106='RT700 PinMux v0.95'!R106,"",'RT700 PinMux v0.94'!R106&amp;" vs "&amp;'RT700 PinMux v0.95'!R106)</f>
        <v/>
      </c>
      <c r="S106" s="258" t="str">
        <f>IF('RT700 PinMux v0.94'!S106='RT700 PinMux v0.95'!S106,"",'RT700 PinMux v0.94'!S106&amp;" vs "&amp;'RT700 PinMux v0.95'!S106)</f>
        <v/>
      </c>
      <c r="T106" s="134"/>
      <c r="U106" s="134"/>
      <c r="V106" s="206"/>
      <c r="W106" s="134"/>
      <c r="X106" s="204"/>
      <c r="Y106" s="204"/>
      <c r="Z106" s="204"/>
      <c r="AA106" s="205" t="str">
        <f>IF('RT700 PinMux v0.94'!AA106='RT700 PinMux v0.95'!AA106,"",'RT700 PinMux v0.94'!AA106&amp;" vs "&amp;'RT700 PinMux v0.95'!AA106)</f>
        <v/>
      </c>
      <c r="AB106" s="199" t="str">
        <f>IF('RT700 PinMux v0.94'!AB106='RT700 PinMux v0.95'!AB106,"",'RT700 PinMux v0.94'!AB106&amp;" vs "&amp;'RT700 PinMux v0.95'!AB106)</f>
        <v/>
      </c>
      <c r="AC106" s="45" t="str">
        <f>IF('RT700 PinMux v0.94'!AC106='RT700 PinMux v0.95'!AC106,"",'RT700 PinMux v0.94'!AC106&amp;" vs "&amp;'RT700 PinMux v0.95'!AC106)</f>
        <v/>
      </c>
      <c r="AD106" s="11" t="str">
        <f>IF('RT700 PinMux v0.94'!AD106='RT700 PinMux v0.95'!AD106,"",'RT700 PinMux v0.94'!AD106&amp;" vs "&amp;'RT700 PinMux v0.95'!AD106)</f>
        <v/>
      </c>
      <c r="AE106" s="21" t="str">
        <f>IF('RT700 PinMux v0.94'!AE106='RT700 PinMux v0.95'!AE106,"",'RT700 PinMux v0.94'!AE106&amp;" vs "&amp;'RT700 PinMux v0.95'!AE106)</f>
        <v/>
      </c>
      <c r="AF106" s="10" t="str">
        <f>IF('RT700 PinMux v0.94'!AF106='RT700 PinMux v0.95'!AF106,"",'RT700 PinMux v0.94'!AF106&amp;" vs "&amp;'RT700 PinMux v0.95'!AF106)</f>
        <v/>
      </c>
    </row>
    <row r="107" spans="2:32" s="7" customFormat="1" ht="12" x14ac:dyDescent="0.25">
      <c r="B107" s="226" t="str">
        <f>'RT700 PinMux v0.95'!B107</f>
        <v>VDDN</v>
      </c>
      <c r="C107" s="218" t="str">
        <f>'RT700 PinMux v0.95'!C107</f>
        <v>VDDIO_4</v>
      </c>
      <c r="D107" s="363" t="str">
        <f>IF('RT700 PinMux v0.94'!D107='RT700 PinMux v0.95'!D107,"",'RT700 PinMux v0.94'!D107&amp;" vs "&amp;'RT700 PinMux v0.95'!D107)</f>
        <v/>
      </c>
      <c r="E107" s="187" t="str">
        <f>IF('RT700 PinMux v0.94'!E107='RT700 PinMux v0.95'!E107,"",'RT700 PinMux v0.94'!E107&amp;" vs "&amp;'RT700 PinMux v0.95'!E107)</f>
        <v/>
      </c>
      <c r="F107" s="363" t="str">
        <f>IF('RT700 PinMux v0.94'!F107='RT700 PinMux v0.95'!F107,"",'RT700 PinMux v0.94'!F107&amp;" vs "&amp;'RT700 PinMux v0.95'!F107)</f>
        <v/>
      </c>
      <c r="G107" s="362" t="str">
        <f>IF('RT700 PinMux v0.94'!G107='RT700 PinMux v0.95'!G107,"",'RT700 PinMux v0.94'!G107&amp;" vs "&amp;'RT700 PinMux v0.95'!G107)</f>
        <v/>
      </c>
      <c r="H107" s="202" t="str">
        <f>IF('RT700 PinMux v0.94'!H107='RT700 PinMux v0.95'!H107,"",'RT700 PinMux v0.94'!H107&amp;" vs "&amp;'RT700 PinMux v0.95'!H107)</f>
        <v/>
      </c>
      <c r="I107" s="202" t="str">
        <f>IF('RT700 PinMux v0.94'!I107='RT700 PinMux v0.95'!I107,"",'RT700 PinMux v0.94'!I107&amp;" vs "&amp;'RT700 PinMux v0.95'!I107)</f>
        <v/>
      </c>
      <c r="J107" s="202" t="str">
        <f>IF('RT700 PinMux v0.94'!J107='RT700 PinMux v0.95'!J107,"",'RT700 PinMux v0.94'!J107&amp;" vs "&amp;'RT700 PinMux v0.95'!J107)</f>
        <v/>
      </c>
      <c r="K107" s="203" t="str">
        <f>IF('RT700 PinMux v0.94'!K107='RT700 PinMux v0.95'!K107,"",'RT700 PinMux v0.94'!K107&amp;" vs "&amp;'RT700 PinMux v0.95'!K107)</f>
        <v/>
      </c>
      <c r="L107" s="324" t="str">
        <f>IF('RT700 PinMux v0.94'!L107='RT700 PinMux v0.95'!L107,"",'RT700 PinMux v0.94'!L107&amp;" vs "&amp;'RT700 PinMux v0.95'!L107)</f>
        <v/>
      </c>
      <c r="M107" s="39" t="str">
        <f>IF('RT700 PinMux v0.94'!M107='RT700 PinMux v0.95'!M107,"",'RT700 PinMux v0.94'!M107&amp;" vs "&amp;'RT700 PinMux v0.95'!M107)</f>
        <v/>
      </c>
      <c r="N107" s="95" t="str">
        <f>IF('RT700 PinMux v0.94'!N107='RT700 PinMux v0.95'!N107,"",'RT700 PinMux v0.94'!N107&amp;" vs "&amp;'RT700 PinMux v0.95'!N107)</f>
        <v/>
      </c>
      <c r="O107" s="134" t="str">
        <f>IF('RT700 PinMux v0.94'!O107='RT700 PinMux v0.95'!O107,"",'RT700 PinMux v0.94'!O107&amp;" vs "&amp;'RT700 PinMux v0.95'!O107)</f>
        <v/>
      </c>
      <c r="P107" s="134" t="str">
        <f>IF('RT700 PinMux v0.94'!P107='RT700 PinMux v0.95'!P107,"",'RT700 PinMux v0.94'!P107&amp;" vs "&amp;'RT700 PinMux v0.95'!P107)</f>
        <v/>
      </c>
      <c r="Q107" s="134" t="str">
        <f>IF('RT700 PinMux v0.94'!Q107='RT700 PinMux v0.95'!Q107,"",'RT700 PinMux v0.94'!Q107&amp;" vs "&amp;'RT700 PinMux v0.95'!Q107)</f>
        <v/>
      </c>
      <c r="R107" s="107" t="str">
        <f>IF('RT700 PinMux v0.94'!R107='RT700 PinMux v0.95'!R107,"",'RT700 PinMux v0.94'!R107&amp;" vs "&amp;'RT700 PinMux v0.95'!R107)</f>
        <v/>
      </c>
      <c r="S107" s="107" t="str">
        <f>IF('RT700 PinMux v0.94'!S107='RT700 PinMux v0.95'!S107,"",'RT700 PinMux v0.94'!S107&amp;" vs "&amp;'RT700 PinMux v0.95'!S107)</f>
        <v/>
      </c>
      <c r="T107" s="134"/>
      <c r="U107" s="134"/>
      <c r="V107" s="134"/>
      <c r="W107" s="134"/>
      <c r="X107" s="204"/>
      <c r="Y107" s="204"/>
      <c r="Z107" s="204"/>
      <c r="AA107" s="205" t="str">
        <f>IF('RT700 PinMux v0.94'!AA107='RT700 PinMux v0.95'!AA107,"",'RT700 PinMux v0.94'!AA107&amp;" vs "&amp;'RT700 PinMux v0.95'!AA107)</f>
        <v/>
      </c>
      <c r="AB107" s="199" t="str">
        <f>IF('RT700 PinMux v0.94'!AB107='RT700 PinMux v0.95'!AB107,"",'RT700 PinMux v0.94'!AB107&amp;" vs "&amp;'RT700 PinMux v0.95'!AB107)</f>
        <v/>
      </c>
      <c r="AC107" s="45" t="str">
        <f>IF('RT700 PinMux v0.94'!AC107='RT700 PinMux v0.95'!AC107,"",'RT700 PinMux v0.94'!AC107&amp;" vs "&amp;'RT700 PinMux v0.95'!AC107)</f>
        <v/>
      </c>
      <c r="AD107" s="11" t="str">
        <f>IF('RT700 PinMux v0.94'!AD107='RT700 PinMux v0.95'!AD107,"",'RT700 PinMux v0.94'!AD107&amp;" vs "&amp;'RT700 PinMux v0.95'!AD107)</f>
        <v/>
      </c>
      <c r="AE107" s="21" t="str">
        <f>IF('RT700 PinMux v0.94'!AE107='RT700 PinMux v0.95'!AE107,"",'RT700 PinMux v0.94'!AE107&amp;" vs "&amp;'RT700 PinMux v0.95'!AE107)</f>
        <v/>
      </c>
      <c r="AF107" s="10" t="str">
        <f>IF('RT700 PinMux v0.94'!AF107='RT700 PinMux v0.95'!AF107,"",'RT700 PinMux v0.94'!AF107&amp;" vs "&amp;'RT700 PinMux v0.95'!AF107)</f>
        <v/>
      </c>
    </row>
    <row r="108" spans="2:32" s="7" customFormat="1" ht="12" x14ac:dyDescent="0.25">
      <c r="B108" s="226" t="str">
        <f>'RT700 PinMux v0.95'!B108</f>
        <v>VDDN</v>
      </c>
      <c r="C108" s="218" t="str">
        <f>'RT700 PinMux v0.95'!C108</f>
        <v>VDDIO_4</v>
      </c>
      <c r="D108" s="363" t="str">
        <f>IF('RT700 PinMux v0.94'!D108='RT700 PinMux v0.95'!D108,"",'RT700 PinMux v0.94'!D108&amp;" vs "&amp;'RT700 PinMux v0.95'!D108)</f>
        <v/>
      </c>
      <c r="E108" s="187" t="str">
        <f>IF('RT700 PinMux v0.94'!E108='RT700 PinMux v0.95'!E108,"",'RT700 PinMux v0.94'!E108&amp;" vs "&amp;'RT700 PinMux v0.95'!E108)</f>
        <v/>
      </c>
      <c r="F108" s="363" t="str">
        <f>IF('RT700 PinMux v0.94'!F108='RT700 PinMux v0.95'!F108,"",'RT700 PinMux v0.94'!F108&amp;" vs "&amp;'RT700 PinMux v0.95'!F108)</f>
        <v/>
      </c>
      <c r="G108" s="362" t="str">
        <f>IF('RT700 PinMux v0.94'!G108='RT700 PinMux v0.95'!G108,"",'RT700 PinMux v0.94'!G108&amp;" vs "&amp;'RT700 PinMux v0.95'!G108)</f>
        <v/>
      </c>
      <c r="H108" s="202" t="str">
        <f>IF('RT700 PinMux v0.94'!H108='RT700 PinMux v0.95'!H108,"",'RT700 PinMux v0.94'!H108&amp;" vs "&amp;'RT700 PinMux v0.95'!H108)</f>
        <v/>
      </c>
      <c r="I108" s="202" t="str">
        <f>IF('RT700 PinMux v0.94'!I108='RT700 PinMux v0.95'!I108,"",'RT700 PinMux v0.94'!I108&amp;" vs "&amp;'RT700 PinMux v0.95'!I108)</f>
        <v/>
      </c>
      <c r="J108" s="202" t="str">
        <f>IF('RT700 PinMux v0.94'!J108='RT700 PinMux v0.95'!J108,"",'RT700 PinMux v0.94'!J108&amp;" vs "&amp;'RT700 PinMux v0.95'!J108)</f>
        <v/>
      </c>
      <c r="K108" s="203" t="str">
        <f>IF('RT700 PinMux v0.94'!K108='RT700 PinMux v0.95'!K108,"",'RT700 PinMux v0.94'!K108&amp;" vs "&amp;'RT700 PinMux v0.95'!K108)</f>
        <v/>
      </c>
      <c r="L108" s="324" t="str">
        <f>IF('RT700 PinMux v0.94'!L108='RT700 PinMux v0.95'!L108,"",'RT700 PinMux v0.94'!L108&amp;" vs "&amp;'RT700 PinMux v0.95'!L108)</f>
        <v/>
      </c>
      <c r="M108" s="39" t="str">
        <f>IF('RT700 PinMux v0.94'!M108='RT700 PinMux v0.95'!M108,"",'RT700 PinMux v0.94'!M108&amp;" vs "&amp;'RT700 PinMux v0.95'!M108)</f>
        <v/>
      </c>
      <c r="N108" s="95" t="str">
        <f>IF('RT700 PinMux v0.94'!N108='RT700 PinMux v0.95'!N108,"",'RT700 PinMux v0.94'!N108&amp;" vs "&amp;'RT700 PinMux v0.95'!N108)</f>
        <v/>
      </c>
      <c r="O108" s="134" t="str">
        <f>IF('RT700 PinMux v0.94'!O108='RT700 PinMux v0.95'!O108,"",'RT700 PinMux v0.94'!O108&amp;" vs "&amp;'RT700 PinMux v0.95'!O108)</f>
        <v/>
      </c>
      <c r="P108" s="134" t="str">
        <f>IF('RT700 PinMux v0.94'!P108='RT700 PinMux v0.95'!P108,"",'RT700 PinMux v0.94'!P108&amp;" vs "&amp;'RT700 PinMux v0.95'!P108)</f>
        <v/>
      </c>
      <c r="Q108" s="134" t="str">
        <f>IF('RT700 PinMux v0.94'!Q108='RT700 PinMux v0.95'!Q108,"",'RT700 PinMux v0.94'!Q108&amp;" vs "&amp;'RT700 PinMux v0.95'!Q108)</f>
        <v/>
      </c>
      <c r="R108" s="107" t="str">
        <f>IF('RT700 PinMux v0.94'!R108='RT700 PinMux v0.95'!R108,"",'RT700 PinMux v0.94'!R108&amp;" vs "&amp;'RT700 PinMux v0.95'!R108)</f>
        <v/>
      </c>
      <c r="S108" s="107" t="str">
        <f>IF('RT700 PinMux v0.94'!S108='RT700 PinMux v0.95'!S108,"",'RT700 PinMux v0.94'!S108&amp;" vs "&amp;'RT700 PinMux v0.95'!S108)</f>
        <v/>
      </c>
      <c r="T108" s="134"/>
      <c r="U108" s="134"/>
      <c r="V108" s="134"/>
      <c r="W108" s="134"/>
      <c r="X108" s="204"/>
      <c r="Y108" s="204"/>
      <c r="Z108" s="204"/>
      <c r="AA108" s="205" t="str">
        <f>IF('RT700 PinMux v0.94'!AA108='RT700 PinMux v0.95'!AA108,"",'RT700 PinMux v0.94'!AA108&amp;" vs "&amp;'RT700 PinMux v0.95'!AA108)</f>
        <v/>
      </c>
      <c r="AB108" s="199" t="str">
        <f>IF('RT700 PinMux v0.94'!AB108='RT700 PinMux v0.95'!AB108,"",'RT700 PinMux v0.94'!AB108&amp;" vs "&amp;'RT700 PinMux v0.95'!AB108)</f>
        <v/>
      </c>
      <c r="AC108" s="45" t="str">
        <f>IF('RT700 PinMux v0.94'!AC108='RT700 PinMux v0.95'!AC108,"",'RT700 PinMux v0.94'!AC108&amp;" vs "&amp;'RT700 PinMux v0.95'!AC108)</f>
        <v/>
      </c>
      <c r="AD108" s="11" t="str">
        <f>IF('RT700 PinMux v0.94'!AD108='RT700 PinMux v0.95'!AD108,"",'RT700 PinMux v0.94'!AD108&amp;" vs "&amp;'RT700 PinMux v0.95'!AD108)</f>
        <v/>
      </c>
      <c r="AE108" s="21" t="str">
        <f>IF('RT700 PinMux v0.94'!AE108='RT700 PinMux v0.95'!AE108,"",'RT700 PinMux v0.94'!AE108&amp;" vs "&amp;'RT700 PinMux v0.95'!AE108)</f>
        <v/>
      </c>
      <c r="AF108" s="10" t="str">
        <f>IF('RT700 PinMux v0.94'!AF108='RT700 PinMux v0.95'!AF108,"",'RT700 PinMux v0.94'!AF108&amp;" vs "&amp;'RT700 PinMux v0.95'!AF108)</f>
        <v/>
      </c>
    </row>
    <row r="109" spans="2:32" s="7" customFormat="1" ht="12" x14ac:dyDescent="0.25">
      <c r="B109" s="226" t="str">
        <f>'RT700 PinMux v0.95'!B109</f>
        <v>VDDN</v>
      </c>
      <c r="C109" s="218" t="str">
        <f>'RT700 PinMux v0.95'!C109</f>
        <v>VDDIO_4</v>
      </c>
      <c r="D109" s="363" t="str">
        <f>IF('RT700 PinMux v0.94'!D109='RT700 PinMux v0.95'!D109,"",'RT700 PinMux v0.94'!D109&amp;" vs "&amp;'RT700 PinMux v0.95'!D109)</f>
        <v/>
      </c>
      <c r="E109" s="187" t="str">
        <f>IF('RT700 PinMux v0.94'!E109='RT700 PinMux v0.95'!E109,"",'RT700 PinMux v0.94'!E109&amp;" vs "&amp;'RT700 PinMux v0.95'!E109)</f>
        <v/>
      </c>
      <c r="F109" s="363" t="str">
        <f>IF('RT700 PinMux v0.94'!F109='RT700 PinMux v0.95'!F109,"",'RT700 PinMux v0.94'!F109&amp;" vs "&amp;'RT700 PinMux v0.95'!F109)</f>
        <v/>
      </c>
      <c r="G109" s="362" t="str">
        <f>IF('RT700 PinMux v0.94'!G109='RT700 PinMux v0.95'!G109,"",'RT700 PinMux v0.94'!G109&amp;" vs "&amp;'RT700 PinMux v0.95'!G109)</f>
        <v/>
      </c>
      <c r="H109" s="202" t="str">
        <f>IF('RT700 PinMux v0.94'!H109='RT700 PinMux v0.95'!H109,"",'RT700 PinMux v0.94'!H109&amp;" vs "&amp;'RT700 PinMux v0.95'!H109)</f>
        <v/>
      </c>
      <c r="I109" s="202" t="str">
        <f>IF('RT700 PinMux v0.94'!I109='RT700 PinMux v0.95'!I109,"",'RT700 PinMux v0.94'!I109&amp;" vs "&amp;'RT700 PinMux v0.95'!I109)</f>
        <v/>
      </c>
      <c r="J109" s="202" t="str">
        <f>IF('RT700 PinMux v0.94'!J109='RT700 PinMux v0.95'!J109,"",'RT700 PinMux v0.94'!J109&amp;" vs "&amp;'RT700 PinMux v0.95'!J109)</f>
        <v/>
      </c>
      <c r="K109" s="203" t="str">
        <f>IF('RT700 PinMux v0.94'!K109='RT700 PinMux v0.95'!K109,"",'RT700 PinMux v0.94'!K109&amp;" vs "&amp;'RT700 PinMux v0.95'!K109)</f>
        <v/>
      </c>
      <c r="L109" s="324" t="str">
        <f>IF('RT700 PinMux v0.94'!L109='RT700 PinMux v0.95'!L109,"",'RT700 PinMux v0.94'!L109&amp;" vs "&amp;'RT700 PinMux v0.95'!L109)</f>
        <v/>
      </c>
      <c r="M109" s="39" t="str">
        <f>IF('RT700 PinMux v0.94'!M109='RT700 PinMux v0.95'!M109,"",'RT700 PinMux v0.94'!M109&amp;" vs "&amp;'RT700 PinMux v0.95'!M109)</f>
        <v/>
      </c>
      <c r="N109" s="95" t="str">
        <f>IF('RT700 PinMux v0.94'!N109='RT700 PinMux v0.95'!N109,"",'RT700 PinMux v0.94'!N109&amp;" vs "&amp;'RT700 PinMux v0.95'!N109)</f>
        <v/>
      </c>
      <c r="O109" s="134" t="str">
        <f>IF('RT700 PinMux v0.94'!O109='RT700 PinMux v0.95'!O109,"",'RT700 PinMux v0.94'!O109&amp;" vs "&amp;'RT700 PinMux v0.95'!O109)</f>
        <v/>
      </c>
      <c r="P109" s="134" t="str">
        <f>IF('RT700 PinMux v0.94'!P109='RT700 PinMux v0.95'!P109,"",'RT700 PinMux v0.94'!P109&amp;" vs "&amp;'RT700 PinMux v0.95'!P109)</f>
        <v/>
      </c>
      <c r="Q109" s="134" t="str">
        <f>IF('RT700 PinMux v0.94'!Q109='RT700 PinMux v0.95'!Q109,"",'RT700 PinMux v0.94'!Q109&amp;" vs "&amp;'RT700 PinMux v0.95'!Q109)</f>
        <v/>
      </c>
      <c r="R109" s="107" t="str">
        <f>IF('RT700 PinMux v0.94'!R109='RT700 PinMux v0.95'!R109,"",'RT700 PinMux v0.94'!R109&amp;" vs "&amp;'RT700 PinMux v0.95'!R109)</f>
        <v/>
      </c>
      <c r="S109" s="107" t="str">
        <f>IF('RT700 PinMux v0.94'!S109='RT700 PinMux v0.95'!S109,"",'RT700 PinMux v0.94'!S109&amp;" vs "&amp;'RT700 PinMux v0.95'!S109)</f>
        <v/>
      </c>
      <c r="T109" s="134"/>
      <c r="U109" s="134"/>
      <c r="V109" s="134"/>
      <c r="W109" s="134"/>
      <c r="X109" s="204"/>
      <c r="Y109" s="204"/>
      <c r="Z109" s="204"/>
      <c r="AA109" s="205" t="str">
        <f>IF('RT700 PinMux v0.94'!AA109='RT700 PinMux v0.95'!AA109,"",'RT700 PinMux v0.94'!AA109&amp;" vs "&amp;'RT700 PinMux v0.95'!AA109)</f>
        <v/>
      </c>
      <c r="AB109" s="199" t="str">
        <f>IF('RT700 PinMux v0.94'!AB109='RT700 PinMux v0.95'!AB109,"",'RT700 PinMux v0.94'!AB109&amp;" vs "&amp;'RT700 PinMux v0.95'!AB109)</f>
        <v/>
      </c>
      <c r="AC109" s="45" t="str">
        <f>IF('RT700 PinMux v0.94'!AC109='RT700 PinMux v0.95'!AC109,"",'RT700 PinMux v0.94'!AC109&amp;" vs "&amp;'RT700 PinMux v0.95'!AC109)</f>
        <v/>
      </c>
      <c r="AD109" s="11" t="str">
        <f>IF('RT700 PinMux v0.94'!AD109='RT700 PinMux v0.95'!AD109,"",'RT700 PinMux v0.94'!AD109&amp;" vs "&amp;'RT700 PinMux v0.95'!AD109)</f>
        <v/>
      </c>
      <c r="AE109" s="21" t="str">
        <f>IF('RT700 PinMux v0.94'!AE109='RT700 PinMux v0.95'!AE109,"",'RT700 PinMux v0.94'!AE109&amp;" vs "&amp;'RT700 PinMux v0.95'!AE109)</f>
        <v/>
      </c>
      <c r="AF109" s="10" t="str">
        <f>IF('RT700 PinMux v0.94'!AF109='RT700 PinMux v0.95'!AF109,"",'RT700 PinMux v0.94'!AF109&amp;" vs "&amp;'RT700 PinMux v0.95'!AF109)</f>
        <v/>
      </c>
    </row>
    <row r="110" spans="2:32" s="7" customFormat="1" ht="12" x14ac:dyDescent="0.25">
      <c r="B110" s="226" t="str">
        <f>'RT700 PinMux v0.95'!B110</f>
        <v>VDDN</v>
      </c>
      <c r="C110" s="218" t="str">
        <f>'RT700 PinMux v0.95'!C110</f>
        <v>VDDIO_4</v>
      </c>
      <c r="D110" s="363" t="str">
        <f>IF('RT700 PinMux v0.94'!D110='RT700 PinMux v0.95'!D110,"",'RT700 PinMux v0.94'!D110&amp;" vs "&amp;'RT700 PinMux v0.95'!D110)</f>
        <v/>
      </c>
      <c r="E110" s="187" t="str">
        <f>IF('RT700 PinMux v0.94'!E110='RT700 PinMux v0.95'!E110,"",'RT700 PinMux v0.94'!E110&amp;" vs "&amp;'RT700 PinMux v0.95'!E110)</f>
        <v/>
      </c>
      <c r="F110" s="363" t="str">
        <f>IF('RT700 PinMux v0.94'!F110='RT700 PinMux v0.95'!F110,"",'RT700 PinMux v0.94'!F110&amp;" vs "&amp;'RT700 PinMux v0.95'!F110)</f>
        <v/>
      </c>
      <c r="G110" s="362" t="str">
        <f>IF('RT700 PinMux v0.94'!G110='RT700 PinMux v0.95'!G110,"",'RT700 PinMux v0.94'!G110&amp;" vs "&amp;'RT700 PinMux v0.95'!G110)</f>
        <v/>
      </c>
      <c r="H110" s="202" t="str">
        <f>IF('RT700 PinMux v0.94'!H110='RT700 PinMux v0.95'!H110,"",'RT700 PinMux v0.94'!H110&amp;" vs "&amp;'RT700 PinMux v0.95'!H110)</f>
        <v/>
      </c>
      <c r="I110" s="202" t="str">
        <f>IF('RT700 PinMux v0.94'!I110='RT700 PinMux v0.95'!I110,"",'RT700 PinMux v0.94'!I110&amp;" vs "&amp;'RT700 PinMux v0.95'!I110)</f>
        <v/>
      </c>
      <c r="J110" s="202" t="str">
        <f>IF('RT700 PinMux v0.94'!J110='RT700 PinMux v0.95'!J110,"",'RT700 PinMux v0.94'!J110&amp;" vs "&amp;'RT700 PinMux v0.95'!J110)</f>
        <v/>
      </c>
      <c r="K110" s="203" t="str">
        <f>IF('RT700 PinMux v0.94'!K110='RT700 PinMux v0.95'!K110,"",'RT700 PinMux v0.94'!K110&amp;" vs "&amp;'RT700 PinMux v0.95'!K110)</f>
        <v/>
      </c>
      <c r="L110" s="324" t="str">
        <f>IF('RT700 PinMux v0.94'!L110='RT700 PinMux v0.95'!L110,"",'RT700 PinMux v0.94'!L110&amp;" vs "&amp;'RT700 PinMux v0.95'!L110)</f>
        <v/>
      </c>
      <c r="M110" s="39" t="str">
        <f>IF('RT700 PinMux v0.94'!M110='RT700 PinMux v0.95'!M110,"",'RT700 PinMux v0.94'!M110&amp;" vs "&amp;'RT700 PinMux v0.95'!M110)</f>
        <v/>
      </c>
      <c r="N110" s="95" t="str">
        <f>IF('RT700 PinMux v0.94'!N110='RT700 PinMux v0.95'!N110,"",'RT700 PinMux v0.94'!N110&amp;" vs "&amp;'RT700 PinMux v0.95'!N110)</f>
        <v/>
      </c>
      <c r="O110" s="134" t="str">
        <f>IF('RT700 PinMux v0.94'!O110='RT700 PinMux v0.95'!O110,"",'RT700 PinMux v0.94'!O110&amp;" vs "&amp;'RT700 PinMux v0.95'!O110)</f>
        <v/>
      </c>
      <c r="P110" s="134" t="str">
        <f>IF('RT700 PinMux v0.94'!P110='RT700 PinMux v0.95'!P110,"",'RT700 PinMux v0.94'!P110&amp;" vs "&amp;'RT700 PinMux v0.95'!P110)</f>
        <v/>
      </c>
      <c r="Q110" s="134" t="str">
        <f>IF('RT700 PinMux v0.94'!Q110='RT700 PinMux v0.95'!Q110,"",'RT700 PinMux v0.94'!Q110&amp;" vs "&amp;'RT700 PinMux v0.95'!Q110)</f>
        <v/>
      </c>
      <c r="R110" s="134" t="str">
        <f>IF('RT700 PinMux v0.94'!R110='RT700 PinMux v0.95'!R110,"",'RT700 PinMux v0.94'!R110&amp;" vs "&amp;'RT700 PinMux v0.95'!R110)</f>
        <v/>
      </c>
      <c r="S110" s="134" t="str">
        <f>IF('RT700 PinMux v0.94'!S110='RT700 PinMux v0.95'!S110,"",'RT700 PinMux v0.94'!S110&amp;" vs "&amp;'RT700 PinMux v0.95'!S110)</f>
        <v/>
      </c>
      <c r="T110" s="134"/>
      <c r="U110" s="134"/>
      <c r="V110" s="134"/>
      <c r="W110" s="134"/>
      <c r="X110" s="204"/>
      <c r="Y110" s="204"/>
      <c r="Z110" s="204"/>
      <c r="AA110" s="205" t="str">
        <f>IF('RT700 PinMux v0.94'!AA110='RT700 PinMux v0.95'!AA110,"",'RT700 PinMux v0.94'!AA110&amp;" vs "&amp;'RT700 PinMux v0.95'!AA110)</f>
        <v/>
      </c>
      <c r="AB110" s="199" t="str">
        <f>IF('RT700 PinMux v0.94'!AB110='RT700 PinMux v0.95'!AB110,"",'RT700 PinMux v0.94'!AB110&amp;" vs "&amp;'RT700 PinMux v0.95'!AB110)</f>
        <v/>
      </c>
      <c r="AC110" s="45" t="str">
        <f>IF('RT700 PinMux v0.94'!AC110='RT700 PinMux v0.95'!AC110,"",'RT700 PinMux v0.94'!AC110&amp;" vs "&amp;'RT700 PinMux v0.95'!AC110)</f>
        <v/>
      </c>
      <c r="AD110" s="11" t="str">
        <f>IF('RT700 PinMux v0.94'!AD110='RT700 PinMux v0.95'!AD110,"",'RT700 PinMux v0.94'!AD110&amp;" vs "&amp;'RT700 PinMux v0.95'!AD110)</f>
        <v/>
      </c>
      <c r="AE110" s="21" t="str">
        <f>IF('RT700 PinMux v0.94'!AE110='RT700 PinMux v0.95'!AE110,"",'RT700 PinMux v0.94'!AE110&amp;" vs "&amp;'RT700 PinMux v0.95'!AE110)</f>
        <v/>
      </c>
      <c r="AF110" s="10" t="str">
        <f>IF('RT700 PinMux v0.94'!AF110='RT700 PinMux v0.95'!AF110,"",'RT700 PinMux v0.94'!AF110&amp;" vs "&amp;'RT700 PinMux v0.95'!AF110)</f>
        <v/>
      </c>
    </row>
    <row r="111" spans="2:32" s="7" customFormat="1" ht="12" x14ac:dyDescent="0.25">
      <c r="B111" s="226" t="str">
        <f>'RT700 PinMux v0.95'!B111</f>
        <v>VDDN</v>
      </c>
      <c r="C111" s="218" t="str">
        <f>'RT700 PinMux v0.95'!C111</f>
        <v>VDDIO_4</v>
      </c>
      <c r="D111" s="363" t="str">
        <f>IF('RT700 PinMux v0.94'!D111='RT700 PinMux v0.95'!D111,"",'RT700 PinMux v0.94'!D111&amp;" vs "&amp;'RT700 PinMux v0.95'!D111)</f>
        <v/>
      </c>
      <c r="E111" s="187" t="str">
        <f>IF('RT700 PinMux v0.94'!E111='RT700 PinMux v0.95'!E111,"",'RT700 PinMux v0.94'!E111&amp;" vs "&amp;'RT700 PinMux v0.95'!E111)</f>
        <v/>
      </c>
      <c r="F111" s="363" t="str">
        <f>IF('RT700 PinMux v0.94'!F111='RT700 PinMux v0.95'!F111,"",'RT700 PinMux v0.94'!F111&amp;" vs "&amp;'RT700 PinMux v0.95'!F111)</f>
        <v/>
      </c>
      <c r="G111" s="362" t="str">
        <f>IF('RT700 PinMux v0.94'!G111='RT700 PinMux v0.95'!G111,"",'RT700 PinMux v0.94'!G111&amp;" vs "&amp;'RT700 PinMux v0.95'!G111)</f>
        <v/>
      </c>
      <c r="H111" s="202" t="str">
        <f>IF('RT700 PinMux v0.94'!H111='RT700 PinMux v0.95'!H111,"",'RT700 PinMux v0.94'!H111&amp;" vs "&amp;'RT700 PinMux v0.95'!H111)</f>
        <v/>
      </c>
      <c r="I111" s="202" t="str">
        <f>IF('RT700 PinMux v0.94'!I111='RT700 PinMux v0.95'!I111,"",'RT700 PinMux v0.94'!I111&amp;" vs "&amp;'RT700 PinMux v0.95'!I111)</f>
        <v/>
      </c>
      <c r="J111" s="202" t="str">
        <f>IF('RT700 PinMux v0.94'!J111='RT700 PinMux v0.95'!J111,"",'RT700 PinMux v0.94'!J111&amp;" vs "&amp;'RT700 PinMux v0.95'!J111)</f>
        <v/>
      </c>
      <c r="K111" s="203" t="str">
        <f>IF('RT700 PinMux v0.94'!K111='RT700 PinMux v0.95'!K111,"",'RT700 PinMux v0.94'!K111&amp;" vs "&amp;'RT700 PinMux v0.95'!K111)</f>
        <v/>
      </c>
      <c r="L111" s="324" t="str">
        <f>IF('RT700 PinMux v0.94'!L111='RT700 PinMux v0.95'!L111,"",'RT700 PinMux v0.94'!L111&amp;" vs "&amp;'RT700 PinMux v0.95'!L111)</f>
        <v/>
      </c>
      <c r="M111" s="39" t="str">
        <f>IF('RT700 PinMux v0.94'!M111='RT700 PinMux v0.95'!M111,"",'RT700 PinMux v0.94'!M111&amp;" vs "&amp;'RT700 PinMux v0.95'!M111)</f>
        <v/>
      </c>
      <c r="N111" s="95" t="str">
        <f>IF('RT700 PinMux v0.94'!N111='RT700 PinMux v0.95'!N111,"",'RT700 PinMux v0.94'!N111&amp;" vs "&amp;'RT700 PinMux v0.95'!N111)</f>
        <v/>
      </c>
      <c r="O111" s="134" t="str">
        <f>IF('RT700 PinMux v0.94'!O111='RT700 PinMux v0.95'!O111,"",'RT700 PinMux v0.94'!O111&amp;" vs "&amp;'RT700 PinMux v0.95'!O111)</f>
        <v/>
      </c>
      <c r="P111" s="134" t="str">
        <f>IF('RT700 PinMux v0.94'!P111='RT700 PinMux v0.95'!P111,"",'RT700 PinMux v0.94'!P111&amp;" vs "&amp;'RT700 PinMux v0.95'!P111)</f>
        <v/>
      </c>
      <c r="Q111" s="134" t="str">
        <f>IF('RT700 PinMux v0.94'!Q111='RT700 PinMux v0.95'!Q111,"",'RT700 PinMux v0.94'!Q111&amp;" vs "&amp;'RT700 PinMux v0.95'!Q111)</f>
        <v/>
      </c>
      <c r="R111" s="107" t="str">
        <f>IF('RT700 PinMux v0.94'!R111='RT700 PinMux v0.95'!R111,"",'RT700 PinMux v0.94'!R111&amp;" vs "&amp;'RT700 PinMux v0.95'!R111)</f>
        <v/>
      </c>
      <c r="S111" s="107" t="str">
        <f>IF('RT700 PinMux v0.94'!S111='RT700 PinMux v0.95'!S111,"",'RT700 PinMux v0.94'!S111&amp;" vs "&amp;'RT700 PinMux v0.95'!S111)</f>
        <v/>
      </c>
      <c r="T111" s="134"/>
      <c r="U111" s="134"/>
      <c r="V111" s="134"/>
      <c r="W111" s="134"/>
      <c r="X111" s="204"/>
      <c r="Y111" s="204"/>
      <c r="Z111" s="204"/>
      <c r="AA111" s="205" t="str">
        <f>IF('RT700 PinMux v0.94'!AA111='RT700 PinMux v0.95'!AA111,"",'RT700 PinMux v0.94'!AA111&amp;" vs "&amp;'RT700 PinMux v0.95'!AA111)</f>
        <v/>
      </c>
      <c r="AB111" s="199" t="str">
        <f>IF('RT700 PinMux v0.94'!AB111='RT700 PinMux v0.95'!AB111,"",'RT700 PinMux v0.94'!AB111&amp;" vs "&amp;'RT700 PinMux v0.95'!AB111)</f>
        <v/>
      </c>
      <c r="AC111" s="45" t="str">
        <f>IF('RT700 PinMux v0.94'!AC111='RT700 PinMux v0.95'!AC111,"",'RT700 PinMux v0.94'!AC111&amp;" vs "&amp;'RT700 PinMux v0.95'!AC111)</f>
        <v/>
      </c>
      <c r="AD111" s="11" t="str">
        <f>IF('RT700 PinMux v0.94'!AD111='RT700 PinMux v0.95'!AD111,"",'RT700 PinMux v0.94'!AD111&amp;" vs "&amp;'RT700 PinMux v0.95'!AD111)</f>
        <v/>
      </c>
      <c r="AE111" s="21" t="str">
        <f>IF('RT700 PinMux v0.94'!AE111='RT700 PinMux v0.95'!AE111,"",'RT700 PinMux v0.94'!AE111&amp;" vs "&amp;'RT700 PinMux v0.95'!AE111)</f>
        <v/>
      </c>
      <c r="AF111" s="10" t="str">
        <f>IF('RT700 PinMux v0.94'!AF111='RT700 PinMux v0.95'!AF111,"",'RT700 PinMux v0.94'!AF111&amp;" vs "&amp;'RT700 PinMux v0.95'!AF111)</f>
        <v/>
      </c>
    </row>
    <row r="112" spans="2:32" s="7" customFormat="1" ht="12" x14ac:dyDescent="0.25">
      <c r="B112" s="226" t="str">
        <f>'RT700 PinMux v0.95'!B112</f>
        <v>VDDN</v>
      </c>
      <c r="C112" s="218" t="str">
        <f>'RT700 PinMux v0.95'!C112</f>
        <v>VDDIO_4</v>
      </c>
      <c r="D112" s="363" t="str">
        <f>IF('RT700 PinMux v0.94'!D112='RT700 PinMux v0.95'!D112,"",'RT700 PinMux v0.94'!D112&amp;" vs "&amp;'RT700 PinMux v0.95'!D112)</f>
        <v/>
      </c>
      <c r="E112" s="187" t="str">
        <f>IF('RT700 PinMux v0.94'!E112='RT700 PinMux v0.95'!E112,"",'RT700 PinMux v0.94'!E112&amp;" vs "&amp;'RT700 PinMux v0.95'!E112)</f>
        <v/>
      </c>
      <c r="F112" s="363" t="str">
        <f>IF('RT700 PinMux v0.94'!F112='RT700 PinMux v0.95'!F112,"",'RT700 PinMux v0.94'!F112&amp;" vs "&amp;'RT700 PinMux v0.95'!F112)</f>
        <v/>
      </c>
      <c r="G112" s="362" t="str">
        <f>IF('RT700 PinMux v0.94'!G112='RT700 PinMux v0.95'!G112,"",'RT700 PinMux v0.94'!G112&amp;" vs "&amp;'RT700 PinMux v0.95'!G112)</f>
        <v/>
      </c>
      <c r="H112" s="202" t="str">
        <f>IF('RT700 PinMux v0.94'!H112='RT700 PinMux v0.95'!H112,"",'RT700 PinMux v0.94'!H112&amp;" vs "&amp;'RT700 PinMux v0.95'!H112)</f>
        <v/>
      </c>
      <c r="I112" s="202" t="str">
        <f>IF('RT700 PinMux v0.94'!I112='RT700 PinMux v0.95'!I112,"",'RT700 PinMux v0.94'!I112&amp;" vs "&amp;'RT700 PinMux v0.95'!I112)</f>
        <v/>
      </c>
      <c r="J112" s="202" t="str">
        <f>IF('RT700 PinMux v0.94'!J112='RT700 PinMux v0.95'!J112,"",'RT700 PinMux v0.94'!J112&amp;" vs "&amp;'RT700 PinMux v0.95'!J112)</f>
        <v/>
      </c>
      <c r="K112" s="203" t="str">
        <f>IF('RT700 PinMux v0.94'!K112='RT700 PinMux v0.95'!K112,"",'RT700 PinMux v0.94'!K112&amp;" vs "&amp;'RT700 PinMux v0.95'!K112)</f>
        <v/>
      </c>
      <c r="L112" s="324" t="str">
        <f>IF('RT700 PinMux v0.94'!L112='RT700 PinMux v0.95'!L112,"",'RT700 PinMux v0.94'!L112&amp;" vs "&amp;'RT700 PinMux v0.95'!L112)</f>
        <v/>
      </c>
      <c r="M112" s="39" t="str">
        <f>IF('RT700 PinMux v0.94'!M112='RT700 PinMux v0.95'!M112,"",'RT700 PinMux v0.94'!M112&amp;" vs "&amp;'RT700 PinMux v0.95'!M112)</f>
        <v/>
      </c>
      <c r="N112" s="95" t="str">
        <f>IF('RT700 PinMux v0.94'!N112='RT700 PinMux v0.95'!N112,"",'RT700 PinMux v0.94'!N112&amp;" vs "&amp;'RT700 PinMux v0.95'!N112)</f>
        <v/>
      </c>
      <c r="O112" s="134" t="str">
        <f>IF('RT700 PinMux v0.94'!O112='RT700 PinMux v0.95'!O112,"",'RT700 PinMux v0.94'!O112&amp;" vs "&amp;'RT700 PinMux v0.95'!O112)</f>
        <v/>
      </c>
      <c r="P112" s="134" t="str">
        <f>IF('RT700 PinMux v0.94'!P112='RT700 PinMux v0.95'!P112,"",'RT700 PinMux v0.94'!P112&amp;" vs "&amp;'RT700 PinMux v0.95'!P112)</f>
        <v/>
      </c>
      <c r="Q112" s="134" t="str">
        <f>IF('RT700 PinMux v0.94'!Q112='RT700 PinMux v0.95'!Q112,"",'RT700 PinMux v0.94'!Q112&amp;" vs "&amp;'RT700 PinMux v0.95'!Q112)</f>
        <v/>
      </c>
      <c r="R112" s="107" t="str">
        <f>IF('RT700 PinMux v0.94'!R112='RT700 PinMux v0.95'!R112,"",'RT700 PinMux v0.94'!R112&amp;" vs "&amp;'RT700 PinMux v0.95'!R112)</f>
        <v/>
      </c>
      <c r="S112" s="107" t="str">
        <f>IF('RT700 PinMux v0.94'!S112='RT700 PinMux v0.95'!S112,"",'RT700 PinMux v0.94'!S112&amp;" vs "&amp;'RT700 PinMux v0.95'!S112)</f>
        <v/>
      </c>
      <c r="T112" s="134"/>
      <c r="U112" s="134"/>
      <c r="V112" s="134"/>
      <c r="W112" s="134"/>
      <c r="X112" s="204"/>
      <c r="Y112" s="204"/>
      <c r="Z112" s="204"/>
      <c r="AA112" s="205" t="str">
        <f>IF('RT700 PinMux v0.94'!AA112='RT700 PinMux v0.95'!AA112,"",'RT700 PinMux v0.94'!AA112&amp;" vs "&amp;'RT700 PinMux v0.95'!AA112)</f>
        <v/>
      </c>
      <c r="AB112" s="199" t="str">
        <f>IF('RT700 PinMux v0.94'!AB112='RT700 PinMux v0.95'!AB112,"",'RT700 PinMux v0.94'!AB112&amp;" vs "&amp;'RT700 PinMux v0.95'!AB112)</f>
        <v/>
      </c>
      <c r="AC112" s="45" t="str">
        <f>IF('RT700 PinMux v0.94'!AC112='RT700 PinMux v0.95'!AC112,"",'RT700 PinMux v0.94'!AC112&amp;" vs "&amp;'RT700 PinMux v0.95'!AC112)</f>
        <v/>
      </c>
      <c r="AD112" s="11" t="str">
        <f>IF('RT700 PinMux v0.94'!AD112='RT700 PinMux v0.95'!AD112,"",'RT700 PinMux v0.94'!AD112&amp;" vs "&amp;'RT700 PinMux v0.95'!AD112)</f>
        <v/>
      </c>
      <c r="AE112" s="21" t="str">
        <f>IF('RT700 PinMux v0.94'!AE112='RT700 PinMux v0.95'!AE112,"",'RT700 PinMux v0.94'!AE112&amp;" vs "&amp;'RT700 PinMux v0.95'!AE112)</f>
        <v/>
      </c>
      <c r="AF112" s="10" t="str">
        <f>IF('RT700 PinMux v0.94'!AF112='RT700 PinMux v0.95'!AF112,"",'RT700 PinMux v0.94'!AF112&amp;" vs "&amp;'RT700 PinMux v0.95'!AF112)</f>
        <v/>
      </c>
    </row>
    <row r="113" spans="2:32" s="7" customFormat="1" ht="12" x14ac:dyDescent="0.25">
      <c r="B113" s="226" t="str">
        <f>'RT700 PinMux v0.95'!B113</f>
        <v>VDDN</v>
      </c>
      <c r="C113" s="218" t="str">
        <f>'RT700 PinMux v0.95'!C113</f>
        <v>VDDIO_4</v>
      </c>
      <c r="D113" s="363" t="str">
        <f>IF('RT700 PinMux v0.94'!D113='RT700 PinMux v0.95'!D113,"",'RT700 PinMux v0.94'!D113&amp;" vs "&amp;'RT700 PinMux v0.95'!D113)</f>
        <v/>
      </c>
      <c r="E113" s="187" t="str">
        <f>IF('RT700 PinMux v0.94'!E113='RT700 PinMux v0.95'!E113,"",'RT700 PinMux v0.94'!E113&amp;" vs "&amp;'RT700 PinMux v0.95'!E113)</f>
        <v/>
      </c>
      <c r="F113" s="363" t="str">
        <f>IF('RT700 PinMux v0.94'!F113='RT700 PinMux v0.95'!F113,"",'RT700 PinMux v0.94'!F113&amp;" vs "&amp;'RT700 PinMux v0.95'!F113)</f>
        <v/>
      </c>
      <c r="G113" s="362" t="str">
        <f>IF('RT700 PinMux v0.94'!G113='RT700 PinMux v0.95'!G113,"",'RT700 PinMux v0.94'!G113&amp;" vs "&amp;'RT700 PinMux v0.95'!G113)</f>
        <v/>
      </c>
      <c r="H113" s="202" t="str">
        <f>IF('RT700 PinMux v0.94'!H113='RT700 PinMux v0.95'!H113,"",'RT700 PinMux v0.94'!H113&amp;" vs "&amp;'RT700 PinMux v0.95'!H113)</f>
        <v/>
      </c>
      <c r="I113" s="202" t="str">
        <f>IF('RT700 PinMux v0.94'!I113='RT700 PinMux v0.95'!I113,"",'RT700 PinMux v0.94'!I113&amp;" vs "&amp;'RT700 PinMux v0.95'!I113)</f>
        <v/>
      </c>
      <c r="J113" s="202" t="str">
        <f>IF('RT700 PinMux v0.94'!J113='RT700 PinMux v0.95'!J113,"",'RT700 PinMux v0.94'!J113&amp;" vs "&amp;'RT700 PinMux v0.95'!J113)</f>
        <v/>
      </c>
      <c r="K113" s="203" t="str">
        <f>IF('RT700 PinMux v0.94'!K113='RT700 PinMux v0.95'!K113,"",'RT700 PinMux v0.94'!K113&amp;" vs "&amp;'RT700 PinMux v0.95'!K113)</f>
        <v/>
      </c>
      <c r="L113" s="324" t="str">
        <f>IF('RT700 PinMux v0.94'!L113='RT700 PinMux v0.95'!L113,"",'RT700 PinMux v0.94'!L113&amp;" vs "&amp;'RT700 PinMux v0.95'!L113)</f>
        <v/>
      </c>
      <c r="M113" s="39" t="str">
        <f>IF('RT700 PinMux v0.94'!M113='RT700 PinMux v0.95'!M113,"",'RT700 PinMux v0.94'!M113&amp;" vs "&amp;'RT700 PinMux v0.95'!M113)</f>
        <v/>
      </c>
      <c r="N113" s="95" t="str">
        <f>IF('RT700 PinMux v0.94'!N113='RT700 PinMux v0.95'!N113,"",'RT700 PinMux v0.94'!N113&amp;" vs "&amp;'RT700 PinMux v0.95'!N113)</f>
        <v/>
      </c>
      <c r="O113" s="134" t="str">
        <f>IF('RT700 PinMux v0.94'!O113='RT700 PinMux v0.95'!O113,"",'RT700 PinMux v0.94'!O113&amp;" vs "&amp;'RT700 PinMux v0.95'!O113)</f>
        <v/>
      </c>
      <c r="P113" s="134" t="str">
        <f>IF('RT700 PinMux v0.94'!P113='RT700 PinMux v0.95'!P113,"",'RT700 PinMux v0.94'!P113&amp;" vs "&amp;'RT700 PinMux v0.95'!P113)</f>
        <v/>
      </c>
      <c r="Q113" s="134" t="str">
        <f>IF('RT700 PinMux v0.94'!Q113='RT700 PinMux v0.95'!Q113,"",'RT700 PinMux v0.94'!Q113&amp;" vs "&amp;'RT700 PinMux v0.95'!Q113)</f>
        <v/>
      </c>
      <c r="R113" s="107" t="str">
        <f>IF('RT700 PinMux v0.94'!R113='RT700 PinMux v0.95'!R113,"",'RT700 PinMux v0.94'!R113&amp;" vs "&amp;'RT700 PinMux v0.95'!R113)</f>
        <v/>
      </c>
      <c r="S113" s="107" t="str">
        <f>IF('RT700 PinMux v0.94'!S113='RT700 PinMux v0.95'!S113,"",'RT700 PinMux v0.94'!S113&amp;" vs "&amp;'RT700 PinMux v0.95'!S113)</f>
        <v/>
      </c>
      <c r="T113" s="134"/>
      <c r="U113" s="134"/>
      <c r="V113" s="206"/>
      <c r="W113" s="134"/>
      <c r="X113" s="204"/>
      <c r="Y113" s="204"/>
      <c r="Z113" s="204"/>
      <c r="AA113" s="205" t="str">
        <f>IF('RT700 PinMux v0.94'!AA113='RT700 PinMux v0.95'!AA113,"",'RT700 PinMux v0.94'!AA113&amp;" vs "&amp;'RT700 PinMux v0.95'!AA113)</f>
        <v/>
      </c>
      <c r="AB113" s="199" t="str">
        <f>IF('RT700 PinMux v0.94'!AB113='RT700 PinMux v0.95'!AB113,"",'RT700 PinMux v0.94'!AB113&amp;" vs "&amp;'RT700 PinMux v0.95'!AB113)</f>
        <v/>
      </c>
      <c r="AC113" s="45" t="str">
        <f>IF('RT700 PinMux v0.94'!AC113='RT700 PinMux v0.95'!AC113,"",'RT700 PinMux v0.94'!AC113&amp;" vs "&amp;'RT700 PinMux v0.95'!AC113)</f>
        <v/>
      </c>
      <c r="AD113" s="11" t="str">
        <f>IF('RT700 PinMux v0.94'!AD113='RT700 PinMux v0.95'!AD113,"",'RT700 PinMux v0.94'!AD113&amp;" vs "&amp;'RT700 PinMux v0.95'!AD113)</f>
        <v/>
      </c>
      <c r="AE113" s="21" t="str">
        <f>IF('RT700 PinMux v0.94'!AE113='RT700 PinMux v0.95'!AE113,"",'RT700 PinMux v0.94'!AE113&amp;" vs "&amp;'RT700 PinMux v0.95'!AE113)</f>
        <v/>
      </c>
      <c r="AF113" s="10" t="str">
        <f>IF('RT700 PinMux v0.94'!AF113='RT700 PinMux v0.95'!AF113,"",'RT700 PinMux v0.94'!AF113&amp;" vs "&amp;'RT700 PinMux v0.95'!AF113)</f>
        <v/>
      </c>
    </row>
    <row r="114" spans="2:32" s="7" customFormat="1" ht="12" x14ac:dyDescent="0.25">
      <c r="B114" s="226" t="str">
        <f>'RT700 PinMux v0.95'!B114</f>
        <v>VDDN</v>
      </c>
      <c r="C114" s="218" t="str">
        <f>'RT700 PinMux v0.95'!C114</f>
        <v>VDDIO_4</v>
      </c>
      <c r="D114" s="363" t="str">
        <f>IF('RT700 PinMux v0.94'!D114='RT700 PinMux v0.95'!D114,"",'RT700 PinMux v0.94'!D114&amp;" vs "&amp;'RT700 PinMux v0.95'!D114)</f>
        <v/>
      </c>
      <c r="E114" s="187" t="str">
        <f>IF('RT700 PinMux v0.94'!E114='RT700 PinMux v0.95'!E114,"",'RT700 PinMux v0.94'!E114&amp;" vs "&amp;'RT700 PinMux v0.95'!E114)</f>
        <v/>
      </c>
      <c r="F114" s="363" t="str">
        <f>IF('RT700 PinMux v0.94'!F114='RT700 PinMux v0.95'!F114,"",'RT700 PinMux v0.94'!F114&amp;" vs "&amp;'RT700 PinMux v0.95'!F114)</f>
        <v/>
      </c>
      <c r="G114" s="362" t="str">
        <f>IF('RT700 PinMux v0.94'!G114='RT700 PinMux v0.95'!G114,"",'RT700 PinMux v0.94'!G114&amp;" vs "&amp;'RT700 PinMux v0.95'!G114)</f>
        <v/>
      </c>
      <c r="H114" s="202" t="str">
        <f>IF('RT700 PinMux v0.94'!H114='RT700 PinMux v0.95'!H114,"",'RT700 PinMux v0.94'!H114&amp;" vs "&amp;'RT700 PinMux v0.95'!H114)</f>
        <v/>
      </c>
      <c r="I114" s="202" t="str">
        <f>IF('RT700 PinMux v0.94'!I114='RT700 PinMux v0.95'!I114,"",'RT700 PinMux v0.94'!I114&amp;" vs "&amp;'RT700 PinMux v0.95'!I114)</f>
        <v/>
      </c>
      <c r="J114" s="202" t="str">
        <f>IF('RT700 PinMux v0.94'!J114='RT700 PinMux v0.95'!J114,"",'RT700 PinMux v0.94'!J114&amp;" vs "&amp;'RT700 PinMux v0.95'!J114)</f>
        <v/>
      </c>
      <c r="K114" s="203" t="str">
        <f>IF('RT700 PinMux v0.94'!K114='RT700 PinMux v0.95'!K114,"",'RT700 PinMux v0.94'!K114&amp;" vs "&amp;'RT700 PinMux v0.95'!K114)</f>
        <v/>
      </c>
      <c r="L114" s="324" t="str">
        <f>IF('RT700 PinMux v0.94'!L114='RT700 PinMux v0.95'!L114,"",'RT700 PinMux v0.94'!L114&amp;" vs "&amp;'RT700 PinMux v0.95'!L114)</f>
        <v/>
      </c>
      <c r="M114" s="39" t="str">
        <f>IF('RT700 PinMux v0.94'!M114='RT700 PinMux v0.95'!M114,"",'RT700 PinMux v0.94'!M114&amp;" vs "&amp;'RT700 PinMux v0.95'!M114)</f>
        <v/>
      </c>
      <c r="N114" s="95" t="str">
        <f>IF('RT700 PinMux v0.94'!N114='RT700 PinMux v0.95'!N114,"",'RT700 PinMux v0.94'!N114&amp;" vs "&amp;'RT700 PinMux v0.95'!N114)</f>
        <v/>
      </c>
      <c r="O114" s="134" t="str">
        <f>IF('RT700 PinMux v0.94'!O114='RT700 PinMux v0.95'!O114,"",'RT700 PinMux v0.94'!O114&amp;" vs "&amp;'RT700 PinMux v0.95'!O114)</f>
        <v/>
      </c>
      <c r="P114" s="134" t="str">
        <f>IF('RT700 PinMux v0.94'!P114='RT700 PinMux v0.95'!P114,"",'RT700 PinMux v0.94'!P114&amp;" vs "&amp;'RT700 PinMux v0.95'!P114)</f>
        <v/>
      </c>
      <c r="Q114" s="134" t="str">
        <f>IF('RT700 PinMux v0.94'!Q114='RT700 PinMux v0.95'!Q114,"",'RT700 PinMux v0.94'!Q114&amp;" vs "&amp;'RT700 PinMux v0.95'!Q114)</f>
        <v/>
      </c>
      <c r="R114" s="107" t="str">
        <f>IF('RT700 PinMux v0.94'!R114='RT700 PinMux v0.95'!R114,"",'RT700 PinMux v0.94'!R114&amp;" vs "&amp;'RT700 PinMux v0.95'!R114)</f>
        <v/>
      </c>
      <c r="S114" s="107" t="str">
        <f>IF('RT700 PinMux v0.94'!S114='RT700 PinMux v0.95'!S114,"",'RT700 PinMux v0.94'!S114&amp;" vs "&amp;'RT700 PinMux v0.95'!S114)</f>
        <v/>
      </c>
      <c r="T114" s="134"/>
      <c r="U114" s="134"/>
      <c r="V114" s="134"/>
      <c r="W114" s="134"/>
      <c r="X114" s="204"/>
      <c r="Y114" s="204"/>
      <c r="Z114" s="204"/>
      <c r="AA114" s="205" t="str">
        <f>IF('RT700 PinMux v0.94'!AA114='RT700 PinMux v0.95'!AA114,"",'RT700 PinMux v0.94'!AA114&amp;" vs "&amp;'RT700 PinMux v0.95'!AA114)</f>
        <v/>
      </c>
      <c r="AB114" s="199" t="str">
        <f>IF('RT700 PinMux v0.94'!AB114='RT700 PinMux v0.95'!AB114,"",'RT700 PinMux v0.94'!AB114&amp;" vs "&amp;'RT700 PinMux v0.95'!AB114)</f>
        <v/>
      </c>
      <c r="AC114" s="45" t="str">
        <f>IF('RT700 PinMux v0.94'!AC114='RT700 PinMux v0.95'!AC114,"",'RT700 PinMux v0.94'!AC114&amp;" vs "&amp;'RT700 PinMux v0.95'!AC114)</f>
        <v/>
      </c>
      <c r="AD114" s="11" t="str">
        <f>IF('RT700 PinMux v0.94'!AD114='RT700 PinMux v0.95'!AD114,"",'RT700 PinMux v0.94'!AD114&amp;" vs "&amp;'RT700 PinMux v0.95'!AD114)</f>
        <v/>
      </c>
      <c r="AE114" s="21" t="str">
        <f>IF('RT700 PinMux v0.94'!AE114='RT700 PinMux v0.95'!AE114,"",'RT700 PinMux v0.94'!AE114&amp;" vs "&amp;'RT700 PinMux v0.95'!AE114)</f>
        <v/>
      </c>
      <c r="AF114" s="10" t="str">
        <f>IF('RT700 PinMux v0.94'!AF114='RT700 PinMux v0.95'!AF114,"",'RT700 PinMux v0.94'!AF114&amp;" vs "&amp;'RT700 PinMux v0.95'!AF114)</f>
        <v/>
      </c>
    </row>
    <row r="115" spans="2:32" s="7" customFormat="1" ht="12" x14ac:dyDescent="0.25">
      <c r="B115" s="364"/>
      <c r="C115" s="113"/>
      <c r="D115" s="363"/>
      <c r="E115" s="363"/>
      <c r="F115" s="363"/>
      <c r="G115" s="362"/>
      <c r="H115" s="202"/>
      <c r="I115" s="202"/>
      <c r="J115" s="202"/>
      <c r="K115" s="203"/>
      <c r="L115" s="324"/>
      <c r="M115" s="365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204"/>
      <c r="Y115" s="204"/>
      <c r="Z115" s="204"/>
      <c r="AA115" s="205"/>
      <c r="AB115" s="199"/>
      <c r="AC115" s="45"/>
      <c r="AD115" s="11"/>
      <c r="AE115" s="21"/>
      <c r="AF115" s="10"/>
    </row>
    <row r="116" spans="2:32" s="7" customFormat="1" ht="12" x14ac:dyDescent="0.25">
      <c r="B116" s="364"/>
      <c r="C116" s="113"/>
      <c r="D116" s="363"/>
      <c r="E116" s="363"/>
      <c r="F116" s="363"/>
      <c r="G116" s="362"/>
      <c r="H116" s="202"/>
      <c r="I116" s="202"/>
      <c r="J116" s="202"/>
      <c r="K116" s="203"/>
      <c r="L116" s="324"/>
      <c r="M116" s="134"/>
      <c r="N116" s="134"/>
      <c r="O116" s="134"/>
      <c r="P116" s="134"/>
      <c r="Q116" s="134"/>
      <c r="R116" s="134"/>
      <c r="S116" s="134"/>
      <c r="T116" s="134"/>
      <c r="U116" s="134"/>
      <c r="V116" s="134"/>
      <c r="W116" s="134"/>
      <c r="X116" s="204"/>
      <c r="Y116" s="204"/>
      <c r="Z116" s="204"/>
      <c r="AA116" s="205"/>
      <c r="AB116" s="199"/>
      <c r="AC116" s="45"/>
      <c r="AD116" s="11"/>
      <c r="AE116" s="21"/>
      <c r="AF116" s="10"/>
    </row>
    <row r="117" spans="2:32" s="7" customFormat="1" ht="12" x14ac:dyDescent="0.25">
      <c r="B117" s="226" t="str">
        <f>'RT700 PinMux v0.95'!B117</f>
        <v>VDDN</v>
      </c>
      <c r="C117" s="218" t="str">
        <f>'RT700 PinMux v0.95'!C117</f>
        <v>VDDIO_5</v>
      </c>
      <c r="D117" s="363" t="str">
        <f>IF('RT700 PinMux v0.94'!D117='RT700 PinMux v0.95'!D117,"",'RT700 PinMux v0.94'!D117&amp;" vs "&amp;'RT700 PinMux v0.95'!D117)</f>
        <v/>
      </c>
      <c r="E117" s="187" t="str">
        <f>IF('RT700 PinMux v0.94'!E117='RT700 PinMux v0.95'!E117,"",'RT700 PinMux v0.94'!E117&amp;" vs "&amp;'RT700 PinMux v0.95'!E117)</f>
        <v/>
      </c>
      <c r="F117" s="187" t="str">
        <f>IF('RT700 PinMux v0.94'!F117='RT700 PinMux v0.95'!F117,"",'RT700 PinMux v0.94'!F117&amp;" vs "&amp;'RT700 PinMux v0.95'!F117)</f>
        <v/>
      </c>
      <c r="G117" s="362" t="str">
        <f>IF('RT700 PinMux v0.94'!G117='RT700 PinMux v0.95'!G117,"",'RT700 PinMux v0.94'!G117&amp;" vs "&amp;'RT700 PinMux v0.95'!G117)</f>
        <v/>
      </c>
      <c r="H117" s="202" t="str">
        <f>IF('RT700 PinMux v0.94'!H117='RT700 PinMux v0.95'!H117,"",'RT700 PinMux v0.94'!H117&amp;" vs "&amp;'RT700 PinMux v0.95'!H117)</f>
        <v/>
      </c>
      <c r="I117" s="202" t="str">
        <f>IF('RT700 PinMux v0.94'!I117='RT700 PinMux v0.95'!I117,"",'RT700 PinMux v0.94'!I117&amp;" vs "&amp;'RT700 PinMux v0.95'!I117)</f>
        <v/>
      </c>
      <c r="J117" s="202" t="str">
        <f>IF('RT700 PinMux v0.94'!J117='RT700 PinMux v0.95'!J117,"",'RT700 PinMux v0.94'!J117&amp;" vs "&amp;'RT700 PinMux v0.95'!J117)</f>
        <v/>
      </c>
      <c r="K117" s="203" t="str">
        <f>IF('RT700 PinMux v0.94'!K117='RT700 PinMux v0.95'!K117,"",'RT700 PinMux v0.94'!K117&amp;" vs "&amp;'RT700 PinMux v0.95'!K117)</f>
        <v/>
      </c>
      <c r="L117" s="324" t="str">
        <f>IF('RT700 PinMux v0.94'!L117='RT700 PinMux v0.95'!L117,"",'RT700 PinMux v0.94'!L117&amp;" vs "&amp;'RT700 PinMux v0.95'!L117)</f>
        <v/>
      </c>
      <c r="M117" s="240" t="str">
        <f>IF('RT700 PinMux v0.94'!M117='RT700 PinMux v0.95'!M117,"",'RT700 PinMux v0.94'!M117&amp;" vs "&amp;'RT700 PinMux v0.95'!M117)</f>
        <v/>
      </c>
      <c r="N117" s="95" t="str">
        <f>IF('RT700 PinMux v0.94'!N117='RT700 PinMux v0.95'!N117,"",'RT700 PinMux v0.94'!N117&amp;" vs "&amp;'RT700 PinMux v0.95'!N117)</f>
        <v/>
      </c>
      <c r="O117" s="134" t="str">
        <f>IF('RT700 PinMux v0.94'!O117='RT700 PinMux v0.95'!O117,"",'RT700 PinMux v0.94'!O117&amp;" vs "&amp;'RT700 PinMux v0.95'!O117)</f>
        <v/>
      </c>
      <c r="P117" s="134" t="str">
        <f>IF('RT700 PinMux v0.94'!P117='RT700 PinMux v0.95'!P117,"",'RT700 PinMux v0.94'!P117&amp;" vs "&amp;'RT700 PinMux v0.95'!P117)</f>
        <v/>
      </c>
      <c r="Q117" s="134" t="str">
        <f>IF('RT700 PinMux v0.94'!Q117='RT700 PinMux v0.95'!Q117,"",'RT700 PinMux v0.94'!Q117&amp;" vs "&amp;'RT700 PinMux v0.95'!Q117)</f>
        <v/>
      </c>
      <c r="R117" s="134" t="str">
        <f>IF('RT700 PinMux v0.94'!R117='RT700 PinMux v0.95'!R117,"",'RT700 PinMux v0.94'!R117&amp;" vs "&amp;'RT700 PinMux v0.95'!R117)</f>
        <v/>
      </c>
      <c r="S117" s="134" t="str">
        <f>IF('RT700 PinMux v0.94'!S117='RT700 PinMux v0.95'!S117,"",'RT700 PinMux v0.94'!S117&amp;" vs "&amp;'RT700 PinMux v0.95'!S117)</f>
        <v/>
      </c>
      <c r="T117" s="134"/>
      <c r="U117" s="134"/>
      <c r="V117" s="134"/>
      <c r="W117" s="134"/>
      <c r="X117" s="204"/>
      <c r="Y117" s="204"/>
      <c r="Z117" s="204"/>
      <c r="AA117" s="205" t="str">
        <f>IF('RT700 PinMux v0.94'!AA117='RT700 PinMux v0.95'!AA117,"",'RT700 PinMux v0.94'!AA117&amp;" vs "&amp;'RT700 PinMux v0.95'!AA117)</f>
        <v/>
      </c>
      <c r="AB117" s="191" t="str">
        <f>IF('RT700 PinMux v0.94'!AB117='RT700 PinMux v0.95'!AB117,"",'RT700 PinMux v0.94'!AB117&amp;" vs "&amp;'RT700 PinMux v0.95'!AB117)</f>
        <v/>
      </c>
      <c r="AC117" s="45" t="str">
        <f>IF('RT700 PinMux v0.94'!AC117='RT700 PinMux v0.95'!AC117,"",'RT700 PinMux v0.94'!AC117&amp;" vs "&amp;'RT700 PinMux v0.95'!AC117)</f>
        <v/>
      </c>
      <c r="AD117" s="11" t="str">
        <f>IF('RT700 PinMux v0.94'!AD117='RT700 PinMux v0.95'!AD117,"",'RT700 PinMux v0.94'!AD117&amp;" vs "&amp;'RT700 PinMux v0.95'!AD117)</f>
        <v/>
      </c>
      <c r="AE117" s="21" t="str">
        <f>IF('RT700 PinMux v0.94'!AE117='RT700 PinMux v0.95'!AE117,"",'RT700 PinMux v0.94'!AE117&amp;" vs "&amp;'RT700 PinMux v0.95'!AE117)</f>
        <v/>
      </c>
      <c r="AF117" s="10" t="str">
        <f>IF('RT700 PinMux v0.94'!AF117='RT700 PinMux v0.95'!AF117,"",'RT700 PinMux v0.94'!AF117&amp;" vs "&amp;'RT700 PinMux v0.95'!AF117)</f>
        <v/>
      </c>
    </row>
    <row r="118" spans="2:32" s="7" customFormat="1" ht="12" x14ac:dyDescent="0.25">
      <c r="B118" s="226" t="str">
        <f>'RT700 PinMux v0.95'!B118</f>
        <v>VDDN</v>
      </c>
      <c r="C118" s="218" t="str">
        <f>'RT700 PinMux v0.95'!C118</f>
        <v>VDDIO_5</v>
      </c>
      <c r="D118" s="363" t="str">
        <f>IF('RT700 PinMux v0.94'!D118='RT700 PinMux v0.95'!D118,"",'RT700 PinMux v0.94'!D118&amp;" vs "&amp;'RT700 PinMux v0.95'!D118)</f>
        <v/>
      </c>
      <c r="E118" s="187" t="str">
        <f>IF('RT700 PinMux v0.94'!E118='RT700 PinMux v0.95'!E118,"",'RT700 PinMux v0.94'!E118&amp;" vs "&amp;'RT700 PinMux v0.95'!E118)</f>
        <v/>
      </c>
      <c r="F118" s="187" t="str">
        <f>IF('RT700 PinMux v0.94'!F118='RT700 PinMux v0.95'!F118,"",'RT700 PinMux v0.94'!F118&amp;" vs "&amp;'RT700 PinMux v0.95'!F118)</f>
        <v/>
      </c>
      <c r="G118" s="362" t="str">
        <f>IF('RT700 PinMux v0.94'!G118='RT700 PinMux v0.95'!G118,"",'RT700 PinMux v0.94'!G118&amp;" vs "&amp;'RT700 PinMux v0.95'!G118)</f>
        <v/>
      </c>
      <c r="H118" s="202" t="str">
        <f>IF('RT700 PinMux v0.94'!H118='RT700 PinMux v0.95'!H118,"",'RT700 PinMux v0.94'!H118&amp;" vs "&amp;'RT700 PinMux v0.95'!H118)</f>
        <v/>
      </c>
      <c r="I118" s="202" t="str">
        <f>IF('RT700 PinMux v0.94'!I118='RT700 PinMux v0.95'!I118,"",'RT700 PinMux v0.94'!I118&amp;" vs "&amp;'RT700 PinMux v0.95'!I118)</f>
        <v/>
      </c>
      <c r="J118" s="202" t="str">
        <f>IF('RT700 PinMux v0.94'!J118='RT700 PinMux v0.95'!J118,"",'RT700 PinMux v0.94'!J118&amp;" vs "&amp;'RT700 PinMux v0.95'!J118)</f>
        <v/>
      </c>
      <c r="K118" s="203" t="str">
        <f>IF('RT700 PinMux v0.94'!K118='RT700 PinMux v0.95'!K118,"",'RT700 PinMux v0.94'!K118&amp;" vs "&amp;'RT700 PinMux v0.95'!K118)</f>
        <v/>
      </c>
      <c r="L118" s="324" t="str">
        <f>IF('RT700 PinMux v0.94'!L118='RT700 PinMux v0.95'!L118,"",'RT700 PinMux v0.94'!L118&amp;" vs "&amp;'RT700 PinMux v0.95'!L118)</f>
        <v/>
      </c>
      <c r="M118" s="240" t="str">
        <f>IF('RT700 PinMux v0.94'!M118='RT700 PinMux v0.95'!M118,"",'RT700 PinMux v0.94'!M118&amp;" vs "&amp;'RT700 PinMux v0.95'!M118)</f>
        <v/>
      </c>
      <c r="N118" s="95" t="str">
        <f>IF('RT700 PinMux v0.94'!N118='RT700 PinMux v0.95'!N118,"",'RT700 PinMux v0.94'!N118&amp;" vs "&amp;'RT700 PinMux v0.95'!N118)</f>
        <v/>
      </c>
      <c r="O118" s="134" t="str">
        <f>IF('RT700 PinMux v0.94'!O118='RT700 PinMux v0.95'!O118,"",'RT700 PinMux v0.94'!O118&amp;" vs "&amp;'RT700 PinMux v0.95'!O118)</f>
        <v/>
      </c>
      <c r="P118" s="134" t="str">
        <f>IF('RT700 PinMux v0.94'!P118='RT700 PinMux v0.95'!P118,"",'RT700 PinMux v0.94'!P118&amp;" vs "&amp;'RT700 PinMux v0.95'!P118)</f>
        <v/>
      </c>
      <c r="Q118" s="134" t="str">
        <f>IF('RT700 PinMux v0.94'!Q118='RT700 PinMux v0.95'!Q118,"",'RT700 PinMux v0.94'!Q118&amp;" vs "&amp;'RT700 PinMux v0.95'!Q118)</f>
        <v/>
      </c>
      <c r="R118" s="134" t="str">
        <f>IF('RT700 PinMux v0.94'!R118='RT700 PinMux v0.95'!R118,"",'RT700 PinMux v0.94'!R118&amp;" vs "&amp;'RT700 PinMux v0.95'!R118)</f>
        <v/>
      </c>
      <c r="S118" s="134" t="str">
        <f>IF('RT700 PinMux v0.94'!S118='RT700 PinMux v0.95'!S118,"",'RT700 PinMux v0.94'!S118&amp;" vs "&amp;'RT700 PinMux v0.95'!S118)</f>
        <v/>
      </c>
      <c r="T118" s="134"/>
      <c r="U118" s="134"/>
      <c r="V118" s="206"/>
      <c r="W118" s="134"/>
      <c r="X118" s="204"/>
      <c r="Y118" s="204"/>
      <c r="Z118" s="204"/>
      <c r="AA118" s="205" t="str">
        <f>IF('RT700 PinMux v0.94'!AA118='RT700 PinMux v0.95'!AA118,"",'RT700 PinMux v0.94'!AA118&amp;" vs "&amp;'RT700 PinMux v0.95'!AA118)</f>
        <v/>
      </c>
      <c r="AB118" s="191" t="str">
        <f>IF('RT700 PinMux v0.94'!AB118='RT700 PinMux v0.95'!AB118,"",'RT700 PinMux v0.94'!AB118&amp;" vs "&amp;'RT700 PinMux v0.95'!AB118)</f>
        <v/>
      </c>
      <c r="AC118" s="45" t="str">
        <f>IF('RT700 PinMux v0.94'!AC118='RT700 PinMux v0.95'!AC118,"",'RT700 PinMux v0.94'!AC118&amp;" vs "&amp;'RT700 PinMux v0.95'!AC118)</f>
        <v/>
      </c>
      <c r="AD118" s="11" t="str">
        <f>IF('RT700 PinMux v0.94'!AD118='RT700 PinMux v0.95'!AD118,"",'RT700 PinMux v0.94'!AD118&amp;" vs "&amp;'RT700 PinMux v0.95'!AD118)</f>
        <v/>
      </c>
      <c r="AE118" s="21" t="str">
        <f>IF('RT700 PinMux v0.94'!AE118='RT700 PinMux v0.95'!AE118,"",'RT700 PinMux v0.94'!AE118&amp;" vs "&amp;'RT700 PinMux v0.95'!AE118)</f>
        <v/>
      </c>
      <c r="AF118" s="10" t="str">
        <f>IF('RT700 PinMux v0.94'!AF118='RT700 PinMux v0.95'!AF118,"",'RT700 PinMux v0.94'!AF118&amp;" vs "&amp;'RT700 PinMux v0.95'!AF118)</f>
        <v/>
      </c>
    </row>
    <row r="119" spans="2:32" s="7" customFormat="1" ht="11.5" x14ac:dyDescent="0.25">
      <c r="B119" s="226" t="str">
        <f>'RT700 PinMux v0.95'!B119</f>
        <v>VDDN</v>
      </c>
      <c r="C119" s="218" t="str">
        <f>'RT700 PinMux v0.95'!C119</f>
        <v>VDDIO_5</v>
      </c>
      <c r="D119" s="363" t="str">
        <f>IF('RT700 PinMux v0.94'!D119='RT700 PinMux v0.95'!D119,"",'RT700 PinMux v0.94'!D119&amp;" vs "&amp;'RT700 PinMux v0.95'!D119)</f>
        <v/>
      </c>
      <c r="E119" s="187" t="str">
        <f>IF('RT700 PinMux v0.94'!E119='RT700 PinMux v0.95'!E119,"",'RT700 PinMux v0.94'!E119&amp;" vs "&amp;'RT700 PinMux v0.95'!E119)</f>
        <v/>
      </c>
      <c r="F119" s="187" t="str">
        <f>IF('RT700 PinMux v0.94'!F119='RT700 PinMux v0.95'!F119,"",'RT700 PinMux v0.94'!F119&amp;" vs "&amp;'RT700 PinMux v0.95'!F119)</f>
        <v/>
      </c>
      <c r="G119" s="362" t="str">
        <f>IF('RT700 PinMux v0.94'!G119='RT700 PinMux v0.95'!G119,"",'RT700 PinMux v0.94'!G119&amp;" vs "&amp;'RT700 PinMux v0.95'!G119)</f>
        <v/>
      </c>
      <c r="H119" s="202" t="str">
        <f>IF('RT700 PinMux v0.94'!H119='RT700 PinMux v0.95'!H119,"",'RT700 PinMux v0.94'!H119&amp;" vs "&amp;'RT700 PinMux v0.95'!H119)</f>
        <v/>
      </c>
      <c r="I119" s="202" t="str">
        <f>IF('RT700 PinMux v0.94'!I119='RT700 PinMux v0.95'!I119,"",'RT700 PinMux v0.94'!I119&amp;" vs "&amp;'RT700 PinMux v0.95'!I119)</f>
        <v/>
      </c>
      <c r="J119" s="202" t="str">
        <f>IF('RT700 PinMux v0.94'!J119='RT700 PinMux v0.95'!J119,"",'RT700 PinMux v0.94'!J119&amp;" vs "&amp;'RT700 PinMux v0.95'!J119)</f>
        <v/>
      </c>
      <c r="K119" s="203" t="str">
        <f>IF('RT700 PinMux v0.94'!K119='RT700 PinMux v0.95'!K119,"",'RT700 PinMux v0.94'!K119&amp;" vs "&amp;'RT700 PinMux v0.95'!K119)</f>
        <v/>
      </c>
      <c r="L119" s="324" t="str">
        <f>IF('RT700 PinMux v0.94'!L119='RT700 PinMux v0.95'!L119,"",'RT700 PinMux v0.94'!L119&amp;" vs "&amp;'RT700 PinMux v0.95'!L119)</f>
        <v/>
      </c>
      <c r="M119" s="240" t="str">
        <f>IF('RT700 PinMux v0.94'!M119='RT700 PinMux v0.95'!M119,"",'RT700 PinMux v0.94'!M119&amp;" vs "&amp;'RT700 PinMux v0.95'!M119)</f>
        <v/>
      </c>
      <c r="N119" s="95" t="str">
        <f>IF('RT700 PinMux v0.94'!N119='RT700 PinMux v0.95'!N119,"",'RT700 PinMux v0.94'!N119&amp;" vs "&amp;'RT700 PinMux v0.95'!N119)</f>
        <v/>
      </c>
      <c r="O119" s="134" t="str">
        <f>IF('RT700 PinMux v0.94'!O119='RT700 PinMux v0.95'!O119,"",'RT700 PinMux v0.94'!O119&amp;" vs "&amp;'RT700 PinMux v0.95'!O119)</f>
        <v/>
      </c>
      <c r="P119" s="134" t="str">
        <f>IF('RT700 PinMux v0.94'!P119='RT700 PinMux v0.95'!P119,"",'RT700 PinMux v0.94'!P119&amp;" vs "&amp;'RT700 PinMux v0.95'!P119)</f>
        <v/>
      </c>
      <c r="Q119" s="134" t="str">
        <f>IF('RT700 PinMux v0.94'!Q119='RT700 PinMux v0.95'!Q119,"",'RT700 PinMux v0.94'!Q119&amp;" vs "&amp;'RT700 PinMux v0.95'!Q119)</f>
        <v/>
      </c>
      <c r="R119" s="134" t="str">
        <f>IF('RT700 PinMux v0.94'!R119='RT700 PinMux v0.95'!R119,"",'RT700 PinMux v0.94'!R119&amp;" vs "&amp;'RT700 PinMux v0.95'!R119)</f>
        <v/>
      </c>
      <c r="S119" s="134" t="str">
        <f>IF('RT700 PinMux v0.94'!S119='RT700 PinMux v0.95'!S119,"",'RT700 PinMux v0.94'!S119&amp;" vs "&amp;'RT700 PinMux v0.95'!S119)</f>
        <v/>
      </c>
      <c r="T119" s="134"/>
      <c r="U119" s="134"/>
      <c r="V119" s="206"/>
      <c r="W119" s="134"/>
      <c r="X119" s="206"/>
      <c r="Y119" s="206"/>
      <c r="Z119" s="206"/>
      <c r="AA119" s="205" t="str">
        <f>IF('RT700 PinMux v0.94'!AA119='RT700 PinMux v0.95'!AA119,"",'RT700 PinMux v0.94'!AA119&amp;" vs "&amp;'RT700 PinMux v0.95'!AA119)</f>
        <v/>
      </c>
      <c r="AB119" s="191" t="str">
        <f>IF('RT700 PinMux v0.94'!AB119='RT700 PinMux v0.95'!AB119,"",'RT700 PinMux v0.94'!AB119&amp;" vs "&amp;'RT700 PinMux v0.95'!AB119)</f>
        <v/>
      </c>
      <c r="AC119" s="45" t="str">
        <f>IF('RT700 PinMux v0.94'!AC119='RT700 PinMux v0.95'!AC119,"",'RT700 PinMux v0.94'!AC119&amp;" vs "&amp;'RT700 PinMux v0.95'!AC119)</f>
        <v/>
      </c>
      <c r="AD119" s="11" t="str">
        <f>IF('RT700 PinMux v0.94'!AD119='RT700 PinMux v0.95'!AD119,"",'RT700 PinMux v0.94'!AD119&amp;" vs "&amp;'RT700 PinMux v0.95'!AD119)</f>
        <v/>
      </c>
      <c r="AE119" s="21" t="str">
        <f>IF('RT700 PinMux v0.94'!AE119='RT700 PinMux v0.95'!AE119,"",'RT700 PinMux v0.94'!AE119&amp;" vs "&amp;'RT700 PinMux v0.95'!AE119)</f>
        <v/>
      </c>
      <c r="AF119" s="10" t="str">
        <f>IF('RT700 PinMux v0.94'!AF119='RT700 PinMux v0.95'!AF119,"",'RT700 PinMux v0.94'!AF119&amp;" vs "&amp;'RT700 PinMux v0.95'!AF119)</f>
        <v/>
      </c>
    </row>
    <row r="120" spans="2:32" s="7" customFormat="1" ht="11.5" x14ac:dyDescent="0.25">
      <c r="B120" s="226" t="str">
        <f>'RT700 PinMux v0.95'!B120</f>
        <v>VDDN</v>
      </c>
      <c r="C120" s="218" t="str">
        <f>'RT700 PinMux v0.95'!C120</f>
        <v>VDDIO_5</v>
      </c>
      <c r="D120" s="363" t="str">
        <f>IF('RT700 PinMux v0.94'!D120='RT700 PinMux v0.95'!D120,"",'RT700 PinMux v0.94'!D120&amp;" vs "&amp;'RT700 PinMux v0.95'!D120)</f>
        <v/>
      </c>
      <c r="E120" s="187" t="str">
        <f>IF('RT700 PinMux v0.94'!E120='RT700 PinMux v0.95'!E120,"",'RT700 PinMux v0.94'!E120&amp;" vs "&amp;'RT700 PinMux v0.95'!E120)</f>
        <v/>
      </c>
      <c r="F120" s="187" t="str">
        <f>IF('RT700 PinMux v0.94'!F120='RT700 PinMux v0.95'!F120,"",'RT700 PinMux v0.94'!F120&amp;" vs "&amp;'RT700 PinMux v0.95'!F120)</f>
        <v/>
      </c>
      <c r="G120" s="362" t="str">
        <f>IF('RT700 PinMux v0.94'!G120='RT700 PinMux v0.95'!G120,"",'RT700 PinMux v0.94'!G120&amp;" vs "&amp;'RT700 PinMux v0.95'!G120)</f>
        <v/>
      </c>
      <c r="H120" s="202" t="str">
        <f>IF('RT700 PinMux v0.94'!H120='RT700 PinMux v0.95'!H120,"",'RT700 PinMux v0.94'!H120&amp;" vs "&amp;'RT700 PinMux v0.95'!H120)</f>
        <v/>
      </c>
      <c r="I120" s="202" t="str">
        <f>IF('RT700 PinMux v0.94'!I120='RT700 PinMux v0.95'!I120,"",'RT700 PinMux v0.94'!I120&amp;" vs "&amp;'RT700 PinMux v0.95'!I120)</f>
        <v/>
      </c>
      <c r="J120" s="202" t="str">
        <f>IF('RT700 PinMux v0.94'!J120='RT700 PinMux v0.95'!J120,"",'RT700 PinMux v0.94'!J120&amp;" vs "&amp;'RT700 PinMux v0.95'!J120)</f>
        <v/>
      </c>
      <c r="K120" s="203" t="str">
        <f>IF('RT700 PinMux v0.94'!K120='RT700 PinMux v0.95'!K120,"",'RT700 PinMux v0.94'!K120&amp;" vs "&amp;'RT700 PinMux v0.95'!K120)</f>
        <v/>
      </c>
      <c r="L120" s="324" t="str">
        <f>IF('RT700 PinMux v0.94'!L120='RT700 PinMux v0.95'!L120,"",'RT700 PinMux v0.94'!L120&amp;" vs "&amp;'RT700 PinMux v0.95'!L120)</f>
        <v/>
      </c>
      <c r="M120" s="240" t="str">
        <f>IF('RT700 PinMux v0.94'!M120='RT700 PinMux v0.95'!M120,"",'RT700 PinMux v0.94'!M120&amp;" vs "&amp;'RT700 PinMux v0.95'!M120)</f>
        <v/>
      </c>
      <c r="N120" s="95" t="str">
        <f>IF('RT700 PinMux v0.94'!N120='RT700 PinMux v0.95'!N120,"",'RT700 PinMux v0.94'!N120&amp;" vs "&amp;'RT700 PinMux v0.95'!N120)</f>
        <v/>
      </c>
      <c r="O120" s="134" t="str">
        <f>IF('RT700 PinMux v0.94'!O120='RT700 PinMux v0.95'!O120,"",'RT700 PinMux v0.94'!O120&amp;" vs "&amp;'RT700 PinMux v0.95'!O120)</f>
        <v/>
      </c>
      <c r="P120" s="134" t="str">
        <f>IF('RT700 PinMux v0.94'!P120='RT700 PinMux v0.95'!P120,"",'RT700 PinMux v0.94'!P120&amp;" vs "&amp;'RT700 PinMux v0.95'!P120)</f>
        <v/>
      </c>
      <c r="Q120" s="134" t="str">
        <f>IF('RT700 PinMux v0.94'!Q120='RT700 PinMux v0.95'!Q120,"",'RT700 PinMux v0.94'!Q120&amp;" vs "&amp;'RT700 PinMux v0.95'!Q120)</f>
        <v/>
      </c>
      <c r="R120" s="134" t="str">
        <f>IF('RT700 PinMux v0.94'!R120='RT700 PinMux v0.95'!R120,"",'RT700 PinMux v0.94'!R120&amp;" vs "&amp;'RT700 PinMux v0.95'!R120)</f>
        <v/>
      </c>
      <c r="S120" s="134" t="str">
        <f>IF('RT700 PinMux v0.94'!S120='RT700 PinMux v0.95'!S120,"",'RT700 PinMux v0.94'!S120&amp;" vs "&amp;'RT700 PinMux v0.95'!S120)</f>
        <v/>
      </c>
      <c r="T120" s="134"/>
      <c r="U120" s="134"/>
      <c r="V120" s="206"/>
      <c r="W120" s="134"/>
      <c r="X120" s="206"/>
      <c r="Y120" s="206"/>
      <c r="Z120" s="206"/>
      <c r="AA120" s="205" t="str">
        <f>IF('RT700 PinMux v0.94'!AA120='RT700 PinMux v0.95'!AA120,"",'RT700 PinMux v0.94'!AA120&amp;" vs "&amp;'RT700 PinMux v0.95'!AA120)</f>
        <v/>
      </c>
      <c r="AB120" s="191" t="str">
        <f>IF('RT700 PinMux v0.94'!AB120='RT700 PinMux v0.95'!AB120,"",'RT700 PinMux v0.94'!AB120&amp;" vs "&amp;'RT700 PinMux v0.95'!AB120)</f>
        <v/>
      </c>
      <c r="AC120" s="45" t="str">
        <f>IF('RT700 PinMux v0.94'!AC120='RT700 PinMux v0.95'!AC120,"",'RT700 PinMux v0.94'!AC120&amp;" vs "&amp;'RT700 PinMux v0.95'!AC120)</f>
        <v/>
      </c>
      <c r="AD120" s="11" t="str">
        <f>IF('RT700 PinMux v0.94'!AD120='RT700 PinMux v0.95'!AD120,"",'RT700 PinMux v0.94'!AD120&amp;" vs "&amp;'RT700 PinMux v0.95'!AD120)</f>
        <v/>
      </c>
      <c r="AE120" s="21" t="str">
        <f>IF('RT700 PinMux v0.94'!AE120='RT700 PinMux v0.95'!AE120,"",'RT700 PinMux v0.94'!AE120&amp;" vs "&amp;'RT700 PinMux v0.95'!AE120)</f>
        <v/>
      </c>
      <c r="AF120" s="10" t="str">
        <f>IF('RT700 PinMux v0.94'!AF120='RT700 PinMux v0.95'!AF120,"",'RT700 PinMux v0.94'!AF120&amp;" vs "&amp;'RT700 PinMux v0.95'!AF120)</f>
        <v/>
      </c>
    </row>
    <row r="121" spans="2:32" s="7" customFormat="1" ht="12" x14ac:dyDescent="0.25">
      <c r="B121" s="226" t="str">
        <f>'RT700 PinMux v0.95'!B121</f>
        <v>VDDN</v>
      </c>
      <c r="C121" s="218" t="str">
        <f>'RT700 PinMux v0.95'!C121</f>
        <v>VDDIO_5</v>
      </c>
      <c r="D121" s="363" t="str">
        <f>IF('RT700 PinMux v0.94'!D121='RT700 PinMux v0.95'!D121,"",'RT700 PinMux v0.94'!D121&amp;" vs "&amp;'RT700 PinMux v0.95'!D121)</f>
        <v/>
      </c>
      <c r="E121" s="187" t="str">
        <f>IF('RT700 PinMux v0.94'!E121='RT700 PinMux v0.95'!E121,"",'RT700 PinMux v0.94'!E121&amp;" vs "&amp;'RT700 PinMux v0.95'!E121)</f>
        <v/>
      </c>
      <c r="F121" s="187" t="str">
        <f>IF('RT700 PinMux v0.94'!F121='RT700 PinMux v0.95'!F121,"",'RT700 PinMux v0.94'!F121&amp;" vs "&amp;'RT700 PinMux v0.95'!F121)</f>
        <v/>
      </c>
      <c r="G121" s="362" t="str">
        <f>IF('RT700 PinMux v0.94'!G121='RT700 PinMux v0.95'!G121,"",'RT700 PinMux v0.94'!G121&amp;" vs "&amp;'RT700 PinMux v0.95'!G121)</f>
        <v/>
      </c>
      <c r="H121" s="202" t="str">
        <f>IF('RT700 PinMux v0.94'!H121='RT700 PinMux v0.95'!H121,"",'RT700 PinMux v0.94'!H121&amp;" vs "&amp;'RT700 PinMux v0.95'!H121)</f>
        <v/>
      </c>
      <c r="I121" s="202" t="str">
        <f>IF('RT700 PinMux v0.94'!I121='RT700 PinMux v0.95'!I121,"",'RT700 PinMux v0.94'!I121&amp;" vs "&amp;'RT700 PinMux v0.95'!I121)</f>
        <v/>
      </c>
      <c r="J121" s="202" t="str">
        <f>IF('RT700 PinMux v0.94'!J121='RT700 PinMux v0.95'!J121,"",'RT700 PinMux v0.94'!J121&amp;" vs "&amp;'RT700 PinMux v0.95'!J121)</f>
        <v/>
      </c>
      <c r="K121" s="203" t="str">
        <f>IF('RT700 PinMux v0.94'!K121='RT700 PinMux v0.95'!K121,"",'RT700 PinMux v0.94'!K121&amp;" vs "&amp;'RT700 PinMux v0.95'!K121)</f>
        <v/>
      </c>
      <c r="L121" s="324" t="str">
        <f>IF('RT700 PinMux v0.94'!L121='RT700 PinMux v0.95'!L121,"",'RT700 PinMux v0.94'!L121&amp;" vs "&amp;'RT700 PinMux v0.95'!L121)</f>
        <v/>
      </c>
      <c r="M121" s="240" t="str">
        <f>IF('RT700 PinMux v0.94'!M121='RT700 PinMux v0.95'!M121,"",'RT700 PinMux v0.94'!M121&amp;" vs "&amp;'RT700 PinMux v0.95'!M121)</f>
        <v/>
      </c>
      <c r="N121" s="95" t="str">
        <f>IF('RT700 PinMux v0.94'!N121='RT700 PinMux v0.95'!N121,"",'RT700 PinMux v0.94'!N121&amp;" vs "&amp;'RT700 PinMux v0.95'!N121)</f>
        <v/>
      </c>
      <c r="O121" s="134" t="str">
        <f>IF('RT700 PinMux v0.94'!O121='RT700 PinMux v0.95'!O121,"",'RT700 PinMux v0.94'!O121&amp;" vs "&amp;'RT700 PinMux v0.95'!O121)</f>
        <v/>
      </c>
      <c r="P121" s="134" t="str">
        <f>IF('RT700 PinMux v0.94'!P121='RT700 PinMux v0.95'!P121,"",'RT700 PinMux v0.94'!P121&amp;" vs "&amp;'RT700 PinMux v0.95'!P121)</f>
        <v/>
      </c>
      <c r="Q121" s="134" t="str">
        <f>IF('RT700 PinMux v0.94'!Q121='RT700 PinMux v0.95'!Q121,"",'RT700 PinMux v0.94'!Q121&amp;" vs "&amp;'RT700 PinMux v0.95'!Q121)</f>
        <v/>
      </c>
      <c r="R121" s="134" t="str">
        <f>IF('RT700 PinMux v0.94'!R121='RT700 PinMux v0.95'!R121,"",'RT700 PinMux v0.94'!R121&amp;" vs "&amp;'RT700 PinMux v0.95'!R121)</f>
        <v/>
      </c>
      <c r="S121" s="134" t="str">
        <f>IF('RT700 PinMux v0.94'!S121='RT700 PinMux v0.95'!S121,"",'RT700 PinMux v0.94'!S121&amp;" vs "&amp;'RT700 PinMux v0.95'!S121)</f>
        <v/>
      </c>
      <c r="T121" s="134"/>
      <c r="U121" s="134"/>
      <c r="V121" s="134"/>
      <c r="W121" s="134"/>
      <c r="X121" s="204"/>
      <c r="Y121" s="206"/>
      <c r="Z121" s="206"/>
      <c r="AA121" s="205" t="str">
        <f>IF('RT700 PinMux v0.94'!AA121='RT700 PinMux v0.95'!AA121,"",'RT700 PinMux v0.94'!AA121&amp;" vs "&amp;'RT700 PinMux v0.95'!AA121)</f>
        <v/>
      </c>
      <c r="AB121" s="191" t="str">
        <f>IF('RT700 PinMux v0.94'!AB121='RT700 PinMux v0.95'!AB121,"",'RT700 PinMux v0.94'!AB121&amp;" vs "&amp;'RT700 PinMux v0.95'!AB121)</f>
        <v/>
      </c>
      <c r="AC121" s="45" t="str">
        <f>IF('RT700 PinMux v0.94'!AC121='RT700 PinMux v0.95'!AC121,"",'RT700 PinMux v0.94'!AC121&amp;" vs "&amp;'RT700 PinMux v0.95'!AC121)</f>
        <v/>
      </c>
      <c r="AD121" s="11" t="str">
        <f>IF('RT700 PinMux v0.94'!AD121='RT700 PinMux v0.95'!AD121,"",'RT700 PinMux v0.94'!AD121&amp;" vs "&amp;'RT700 PinMux v0.95'!AD121)</f>
        <v/>
      </c>
      <c r="AE121" s="21" t="str">
        <f>IF('RT700 PinMux v0.94'!AE121='RT700 PinMux v0.95'!AE121,"",'RT700 PinMux v0.94'!AE121&amp;" vs "&amp;'RT700 PinMux v0.95'!AE121)</f>
        <v/>
      </c>
      <c r="AF121" s="10" t="str">
        <f>IF('RT700 PinMux v0.94'!AF121='RT700 PinMux v0.95'!AF121,"",'RT700 PinMux v0.94'!AF121&amp;" vs "&amp;'RT700 PinMux v0.95'!AF121)</f>
        <v/>
      </c>
    </row>
    <row r="122" spans="2:32" s="7" customFormat="1" ht="12" x14ac:dyDescent="0.25">
      <c r="B122" s="226" t="str">
        <f>'RT700 PinMux v0.95'!B122</f>
        <v>VDDN</v>
      </c>
      <c r="C122" s="218" t="str">
        <f>'RT700 PinMux v0.95'!C122</f>
        <v>VDDIO_5</v>
      </c>
      <c r="D122" s="363" t="str">
        <f>IF('RT700 PinMux v0.94'!D122='RT700 PinMux v0.95'!D122,"",'RT700 PinMux v0.94'!D122&amp;" vs "&amp;'RT700 PinMux v0.95'!D122)</f>
        <v/>
      </c>
      <c r="E122" s="187" t="str">
        <f>IF('RT700 PinMux v0.94'!E122='RT700 PinMux v0.95'!E122,"",'RT700 PinMux v0.94'!E122&amp;" vs "&amp;'RT700 PinMux v0.95'!E122)</f>
        <v/>
      </c>
      <c r="F122" s="187" t="str">
        <f>IF('RT700 PinMux v0.94'!F122='RT700 PinMux v0.95'!F122,"",'RT700 PinMux v0.94'!F122&amp;" vs "&amp;'RT700 PinMux v0.95'!F122)</f>
        <v/>
      </c>
      <c r="G122" s="362" t="str">
        <f>IF('RT700 PinMux v0.94'!G122='RT700 PinMux v0.95'!G122,"",'RT700 PinMux v0.94'!G122&amp;" vs "&amp;'RT700 PinMux v0.95'!G122)</f>
        <v/>
      </c>
      <c r="H122" s="202" t="str">
        <f>IF('RT700 PinMux v0.94'!H122='RT700 PinMux v0.95'!H122,"",'RT700 PinMux v0.94'!H122&amp;" vs "&amp;'RT700 PinMux v0.95'!H122)</f>
        <v/>
      </c>
      <c r="I122" s="202" t="str">
        <f>IF('RT700 PinMux v0.94'!I122='RT700 PinMux v0.95'!I122,"",'RT700 PinMux v0.94'!I122&amp;" vs "&amp;'RT700 PinMux v0.95'!I122)</f>
        <v/>
      </c>
      <c r="J122" s="202" t="str">
        <f>IF('RT700 PinMux v0.94'!J122='RT700 PinMux v0.95'!J122,"",'RT700 PinMux v0.94'!J122&amp;" vs "&amp;'RT700 PinMux v0.95'!J122)</f>
        <v/>
      </c>
      <c r="K122" s="203" t="str">
        <f>IF('RT700 PinMux v0.94'!K122='RT700 PinMux v0.95'!K122,"",'RT700 PinMux v0.94'!K122&amp;" vs "&amp;'RT700 PinMux v0.95'!K122)</f>
        <v/>
      </c>
      <c r="L122" s="324" t="str">
        <f>IF('RT700 PinMux v0.94'!L122='RT700 PinMux v0.95'!L122,"",'RT700 PinMux v0.94'!L122&amp;" vs "&amp;'RT700 PinMux v0.95'!L122)</f>
        <v/>
      </c>
      <c r="M122" s="240" t="str">
        <f>IF('RT700 PinMux v0.94'!M122='RT700 PinMux v0.95'!M122,"",'RT700 PinMux v0.94'!M122&amp;" vs "&amp;'RT700 PinMux v0.95'!M122)</f>
        <v/>
      </c>
      <c r="N122" s="95" t="str">
        <f>IF('RT700 PinMux v0.94'!N122='RT700 PinMux v0.95'!N122,"",'RT700 PinMux v0.94'!N122&amp;" vs "&amp;'RT700 PinMux v0.95'!N122)</f>
        <v/>
      </c>
      <c r="O122" s="134" t="str">
        <f>IF('RT700 PinMux v0.94'!O122='RT700 PinMux v0.95'!O122,"",'RT700 PinMux v0.94'!O122&amp;" vs "&amp;'RT700 PinMux v0.95'!O122)</f>
        <v/>
      </c>
      <c r="P122" s="134" t="str">
        <f>IF('RT700 PinMux v0.94'!P122='RT700 PinMux v0.95'!P122,"",'RT700 PinMux v0.94'!P122&amp;" vs "&amp;'RT700 PinMux v0.95'!P122)</f>
        <v/>
      </c>
      <c r="Q122" s="134" t="str">
        <f>IF('RT700 PinMux v0.94'!Q122='RT700 PinMux v0.95'!Q122,"",'RT700 PinMux v0.94'!Q122&amp;" vs "&amp;'RT700 PinMux v0.95'!Q122)</f>
        <v/>
      </c>
      <c r="R122" s="134" t="str">
        <f>IF('RT700 PinMux v0.94'!R122='RT700 PinMux v0.95'!R122,"",'RT700 PinMux v0.94'!R122&amp;" vs "&amp;'RT700 PinMux v0.95'!R122)</f>
        <v/>
      </c>
      <c r="S122" s="134" t="str">
        <f>IF('RT700 PinMux v0.94'!S122='RT700 PinMux v0.95'!S122,"",'RT700 PinMux v0.94'!S122&amp;" vs "&amp;'RT700 PinMux v0.95'!S122)</f>
        <v/>
      </c>
      <c r="T122" s="134"/>
      <c r="U122" s="134"/>
      <c r="V122" s="134"/>
      <c r="W122" s="134"/>
      <c r="X122" s="204"/>
      <c r="Y122" s="206"/>
      <c r="Z122" s="206"/>
      <c r="AA122" s="205" t="str">
        <f>IF('RT700 PinMux v0.94'!AA122='RT700 PinMux v0.95'!AA122,"",'RT700 PinMux v0.94'!AA122&amp;" vs "&amp;'RT700 PinMux v0.95'!AA122)</f>
        <v/>
      </c>
      <c r="AB122" s="191" t="str">
        <f>IF('RT700 PinMux v0.94'!AB122='RT700 PinMux v0.95'!AB122,"",'RT700 PinMux v0.94'!AB122&amp;" vs "&amp;'RT700 PinMux v0.95'!AB122)</f>
        <v/>
      </c>
      <c r="AC122" s="45" t="str">
        <f>IF('RT700 PinMux v0.94'!AC122='RT700 PinMux v0.95'!AC122,"",'RT700 PinMux v0.94'!AC122&amp;" vs "&amp;'RT700 PinMux v0.95'!AC122)</f>
        <v/>
      </c>
      <c r="AD122" s="11" t="str">
        <f>IF('RT700 PinMux v0.94'!AD122='RT700 PinMux v0.95'!AD122,"",'RT700 PinMux v0.94'!AD122&amp;" vs "&amp;'RT700 PinMux v0.95'!AD122)</f>
        <v/>
      </c>
      <c r="AE122" s="21" t="str">
        <f>IF('RT700 PinMux v0.94'!AE122='RT700 PinMux v0.95'!AE122,"",'RT700 PinMux v0.94'!AE122&amp;" vs "&amp;'RT700 PinMux v0.95'!AE122)</f>
        <v/>
      </c>
      <c r="AF122" s="10" t="str">
        <f>IF('RT700 PinMux v0.94'!AF122='RT700 PinMux v0.95'!AF122,"",'RT700 PinMux v0.94'!AF122&amp;" vs "&amp;'RT700 PinMux v0.95'!AF122)</f>
        <v/>
      </c>
    </row>
    <row r="123" spans="2:32" s="7" customFormat="1" ht="11.5" x14ac:dyDescent="0.25">
      <c r="B123" s="226" t="str">
        <f>'RT700 PinMux v0.95'!B123</f>
        <v>VDDN</v>
      </c>
      <c r="C123" s="218" t="str">
        <f>'RT700 PinMux v0.95'!C123</f>
        <v>VDDIO_5</v>
      </c>
      <c r="D123" s="363" t="str">
        <f>IF('RT700 PinMux v0.94'!D123='RT700 PinMux v0.95'!D123,"",'RT700 PinMux v0.94'!D123&amp;" vs "&amp;'RT700 PinMux v0.95'!D123)</f>
        <v/>
      </c>
      <c r="E123" s="187" t="str">
        <f>IF('RT700 PinMux v0.94'!E123='RT700 PinMux v0.95'!E123,"",'RT700 PinMux v0.94'!E123&amp;" vs "&amp;'RT700 PinMux v0.95'!E123)</f>
        <v/>
      </c>
      <c r="F123" s="187" t="str">
        <f>IF('RT700 PinMux v0.94'!F123='RT700 PinMux v0.95'!F123,"",'RT700 PinMux v0.94'!F123&amp;" vs "&amp;'RT700 PinMux v0.95'!F123)</f>
        <v/>
      </c>
      <c r="G123" s="362" t="str">
        <f>IF('RT700 PinMux v0.94'!G123='RT700 PinMux v0.95'!G123,"",'RT700 PinMux v0.94'!G123&amp;" vs "&amp;'RT700 PinMux v0.95'!G123)</f>
        <v/>
      </c>
      <c r="H123" s="202" t="str">
        <f>IF('RT700 PinMux v0.94'!H123='RT700 PinMux v0.95'!H123,"",'RT700 PinMux v0.94'!H123&amp;" vs "&amp;'RT700 PinMux v0.95'!H123)</f>
        <v/>
      </c>
      <c r="I123" s="202" t="str">
        <f>IF('RT700 PinMux v0.94'!I123='RT700 PinMux v0.95'!I123,"",'RT700 PinMux v0.94'!I123&amp;" vs "&amp;'RT700 PinMux v0.95'!I123)</f>
        <v/>
      </c>
      <c r="J123" s="202" t="str">
        <f>IF('RT700 PinMux v0.94'!J123='RT700 PinMux v0.95'!J123,"",'RT700 PinMux v0.94'!J123&amp;" vs "&amp;'RT700 PinMux v0.95'!J123)</f>
        <v/>
      </c>
      <c r="K123" s="203" t="str">
        <f>IF('RT700 PinMux v0.94'!K123='RT700 PinMux v0.95'!K123,"",'RT700 PinMux v0.94'!K123&amp;" vs "&amp;'RT700 PinMux v0.95'!K123)</f>
        <v/>
      </c>
      <c r="L123" s="324" t="str">
        <f>IF('RT700 PinMux v0.94'!L123='RT700 PinMux v0.95'!L123,"",'RT700 PinMux v0.94'!L123&amp;" vs "&amp;'RT700 PinMux v0.95'!L123)</f>
        <v/>
      </c>
      <c r="M123" s="240" t="str">
        <f>IF('RT700 PinMux v0.94'!M123='RT700 PinMux v0.95'!M123,"",'RT700 PinMux v0.94'!M123&amp;" vs "&amp;'RT700 PinMux v0.95'!M123)</f>
        <v/>
      </c>
      <c r="N123" s="95" t="str">
        <f>IF('RT700 PinMux v0.94'!N123='RT700 PinMux v0.95'!N123,"",'RT700 PinMux v0.94'!N123&amp;" vs "&amp;'RT700 PinMux v0.95'!N123)</f>
        <v/>
      </c>
      <c r="O123" s="134" t="str">
        <f>IF('RT700 PinMux v0.94'!O123='RT700 PinMux v0.95'!O123,"",'RT700 PinMux v0.94'!O123&amp;" vs "&amp;'RT700 PinMux v0.95'!O123)</f>
        <v/>
      </c>
      <c r="P123" s="134" t="str">
        <f>IF('RT700 PinMux v0.94'!P123='RT700 PinMux v0.95'!P123,"",'RT700 PinMux v0.94'!P123&amp;" vs "&amp;'RT700 PinMux v0.95'!P123)</f>
        <v/>
      </c>
      <c r="Q123" s="134" t="str">
        <f>IF('RT700 PinMux v0.94'!Q123='RT700 PinMux v0.95'!Q123,"",'RT700 PinMux v0.94'!Q123&amp;" vs "&amp;'RT700 PinMux v0.95'!Q123)</f>
        <v/>
      </c>
      <c r="R123" s="134" t="str">
        <f>IF('RT700 PinMux v0.94'!R123='RT700 PinMux v0.95'!R123,"",'RT700 PinMux v0.94'!R123&amp;" vs "&amp;'RT700 PinMux v0.95'!R123)</f>
        <v/>
      </c>
      <c r="S123" s="134" t="str">
        <f>IF('RT700 PinMux v0.94'!S123='RT700 PinMux v0.95'!S123,"",'RT700 PinMux v0.94'!S123&amp;" vs "&amp;'RT700 PinMux v0.95'!S123)</f>
        <v/>
      </c>
      <c r="T123" s="134"/>
      <c r="U123" s="134"/>
      <c r="V123" s="206"/>
      <c r="W123" s="134"/>
      <c r="X123" s="206"/>
      <c r="Y123" s="206"/>
      <c r="Z123" s="206"/>
      <c r="AA123" s="205" t="str">
        <f>IF('RT700 PinMux v0.94'!AA123='RT700 PinMux v0.95'!AA123,"",'RT700 PinMux v0.94'!AA123&amp;" vs "&amp;'RT700 PinMux v0.95'!AA123)</f>
        <v/>
      </c>
      <c r="AB123" s="191" t="str">
        <f>IF('RT700 PinMux v0.94'!AB123='RT700 PinMux v0.95'!AB123,"",'RT700 PinMux v0.94'!AB123&amp;" vs "&amp;'RT700 PinMux v0.95'!AB123)</f>
        <v/>
      </c>
      <c r="AC123" s="45" t="str">
        <f>IF('RT700 PinMux v0.94'!AC123='RT700 PinMux v0.95'!AC123,"",'RT700 PinMux v0.94'!AC123&amp;" vs "&amp;'RT700 PinMux v0.95'!AC123)</f>
        <v/>
      </c>
      <c r="AD123" s="11" t="str">
        <f>IF('RT700 PinMux v0.94'!AD123='RT700 PinMux v0.95'!AD123,"",'RT700 PinMux v0.94'!AD123&amp;" vs "&amp;'RT700 PinMux v0.95'!AD123)</f>
        <v/>
      </c>
      <c r="AE123" s="21" t="str">
        <f>IF('RT700 PinMux v0.94'!AE123='RT700 PinMux v0.95'!AE123,"",'RT700 PinMux v0.94'!AE123&amp;" vs "&amp;'RT700 PinMux v0.95'!AE123)</f>
        <v/>
      </c>
      <c r="AF123" s="10" t="str">
        <f>IF('RT700 PinMux v0.94'!AF123='RT700 PinMux v0.95'!AF123,"",'RT700 PinMux v0.94'!AF123&amp;" vs "&amp;'RT700 PinMux v0.95'!AF123)</f>
        <v/>
      </c>
    </row>
    <row r="124" spans="2:32" s="7" customFormat="1" ht="12" x14ac:dyDescent="0.25">
      <c r="B124" s="226" t="str">
        <f>'RT700 PinMux v0.95'!B124</f>
        <v>VDDN</v>
      </c>
      <c r="C124" s="218" t="str">
        <f>'RT700 PinMux v0.95'!C124</f>
        <v>VDDIO_5</v>
      </c>
      <c r="D124" s="363" t="str">
        <f>IF('RT700 PinMux v0.94'!D124='RT700 PinMux v0.95'!D124,"",'RT700 PinMux v0.94'!D124&amp;" vs "&amp;'RT700 PinMux v0.95'!D124)</f>
        <v/>
      </c>
      <c r="E124" s="187" t="str">
        <f>IF('RT700 PinMux v0.94'!E124='RT700 PinMux v0.95'!E124,"",'RT700 PinMux v0.94'!E124&amp;" vs "&amp;'RT700 PinMux v0.95'!E124)</f>
        <v/>
      </c>
      <c r="F124" s="187" t="str">
        <f>IF('RT700 PinMux v0.94'!F124='RT700 PinMux v0.95'!F124,"",'RT700 PinMux v0.94'!F124&amp;" vs "&amp;'RT700 PinMux v0.95'!F124)</f>
        <v/>
      </c>
      <c r="G124" s="362" t="str">
        <f>IF('RT700 PinMux v0.94'!G124='RT700 PinMux v0.95'!G124,"",'RT700 PinMux v0.94'!G124&amp;" vs "&amp;'RT700 PinMux v0.95'!G124)</f>
        <v/>
      </c>
      <c r="H124" s="202" t="str">
        <f>IF('RT700 PinMux v0.94'!H124='RT700 PinMux v0.95'!H124,"",'RT700 PinMux v0.94'!H124&amp;" vs "&amp;'RT700 PinMux v0.95'!H124)</f>
        <v/>
      </c>
      <c r="I124" s="202" t="str">
        <f>IF('RT700 PinMux v0.94'!I124='RT700 PinMux v0.95'!I124,"",'RT700 PinMux v0.94'!I124&amp;" vs "&amp;'RT700 PinMux v0.95'!I124)</f>
        <v/>
      </c>
      <c r="J124" s="202" t="str">
        <f>IF('RT700 PinMux v0.94'!J124='RT700 PinMux v0.95'!J124,"",'RT700 PinMux v0.94'!J124&amp;" vs "&amp;'RT700 PinMux v0.95'!J124)</f>
        <v/>
      </c>
      <c r="K124" s="203" t="str">
        <f>IF('RT700 PinMux v0.94'!K124='RT700 PinMux v0.95'!K124,"",'RT700 PinMux v0.94'!K124&amp;" vs "&amp;'RT700 PinMux v0.95'!K124)</f>
        <v/>
      </c>
      <c r="L124" s="324" t="str">
        <f>IF('RT700 PinMux v0.94'!L124='RT700 PinMux v0.95'!L124,"",'RT700 PinMux v0.94'!L124&amp;" vs "&amp;'RT700 PinMux v0.95'!L124)</f>
        <v/>
      </c>
      <c r="M124" s="240" t="str">
        <f>IF('RT700 PinMux v0.94'!M124='RT700 PinMux v0.95'!M124,"",'RT700 PinMux v0.94'!M124&amp;" vs "&amp;'RT700 PinMux v0.95'!M124)</f>
        <v/>
      </c>
      <c r="N124" s="95" t="str">
        <f>IF('RT700 PinMux v0.94'!N124='RT700 PinMux v0.95'!N124,"",'RT700 PinMux v0.94'!N124&amp;" vs "&amp;'RT700 PinMux v0.95'!N124)</f>
        <v/>
      </c>
      <c r="O124" s="134" t="str">
        <f>IF('RT700 PinMux v0.94'!O124='RT700 PinMux v0.95'!O124,"",'RT700 PinMux v0.94'!O124&amp;" vs "&amp;'RT700 PinMux v0.95'!O124)</f>
        <v/>
      </c>
      <c r="P124" s="134" t="str">
        <f>IF('RT700 PinMux v0.94'!P124='RT700 PinMux v0.95'!P124,"",'RT700 PinMux v0.94'!P124&amp;" vs "&amp;'RT700 PinMux v0.95'!P124)</f>
        <v/>
      </c>
      <c r="Q124" s="134" t="str">
        <f>IF('RT700 PinMux v0.94'!Q124='RT700 PinMux v0.95'!Q124,"",'RT700 PinMux v0.94'!Q124&amp;" vs "&amp;'RT700 PinMux v0.95'!Q124)</f>
        <v/>
      </c>
      <c r="R124" s="134" t="str">
        <f>IF('RT700 PinMux v0.94'!R124='RT700 PinMux v0.95'!R124,"",'RT700 PinMux v0.94'!R124&amp;" vs "&amp;'RT700 PinMux v0.95'!R124)</f>
        <v/>
      </c>
      <c r="S124" s="134" t="str">
        <f>IF('RT700 PinMux v0.94'!S124='RT700 PinMux v0.95'!S124,"",'RT700 PinMux v0.94'!S124&amp;" vs "&amp;'RT700 PinMux v0.95'!S124)</f>
        <v/>
      </c>
      <c r="T124" s="134"/>
      <c r="U124" s="134"/>
      <c r="V124" s="206"/>
      <c r="W124" s="134"/>
      <c r="X124" s="204"/>
      <c r="Y124" s="204"/>
      <c r="Z124" s="204"/>
      <c r="AA124" s="205" t="str">
        <f>IF('RT700 PinMux v0.94'!AA124='RT700 PinMux v0.95'!AA124,"",'RT700 PinMux v0.94'!AA124&amp;" vs "&amp;'RT700 PinMux v0.95'!AA124)</f>
        <v/>
      </c>
      <c r="AB124" s="191" t="str">
        <f>IF('RT700 PinMux v0.94'!AB124='RT700 PinMux v0.95'!AB124,"",'RT700 PinMux v0.94'!AB124&amp;" vs "&amp;'RT700 PinMux v0.95'!AB124)</f>
        <v/>
      </c>
      <c r="AC124" s="45" t="str">
        <f>IF('RT700 PinMux v0.94'!AC124='RT700 PinMux v0.95'!AC124,"",'RT700 PinMux v0.94'!AC124&amp;" vs "&amp;'RT700 PinMux v0.95'!AC124)</f>
        <v/>
      </c>
      <c r="AD124" s="11" t="str">
        <f>IF('RT700 PinMux v0.94'!AD124='RT700 PinMux v0.95'!AD124,"",'RT700 PinMux v0.94'!AD124&amp;" vs "&amp;'RT700 PinMux v0.95'!AD124)</f>
        <v/>
      </c>
      <c r="AE124" s="21" t="str">
        <f>IF('RT700 PinMux v0.94'!AE124='RT700 PinMux v0.95'!AE124,"",'RT700 PinMux v0.94'!AE124&amp;" vs "&amp;'RT700 PinMux v0.95'!AE124)</f>
        <v/>
      </c>
      <c r="AF124" s="10" t="str">
        <f>IF('RT700 PinMux v0.94'!AF124='RT700 PinMux v0.95'!AF124,"",'RT700 PinMux v0.94'!AF124&amp;" vs "&amp;'RT700 PinMux v0.95'!AF124)</f>
        <v/>
      </c>
    </row>
    <row r="125" spans="2:32" s="7" customFormat="1" ht="12" x14ac:dyDescent="0.25">
      <c r="B125" s="226" t="str">
        <f>'RT700 PinMux v0.95'!B125</f>
        <v>VDDN</v>
      </c>
      <c r="C125" s="218" t="str">
        <f>'RT700 PinMux v0.95'!C125</f>
        <v>VDDIO_5</v>
      </c>
      <c r="D125" s="363" t="str">
        <f>IF('RT700 PinMux v0.94'!D125='RT700 PinMux v0.95'!D125,"",'RT700 PinMux v0.94'!D125&amp;" vs "&amp;'RT700 PinMux v0.95'!D125)</f>
        <v/>
      </c>
      <c r="E125" s="187" t="str">
        <f>IF('RT700 PinMux v0.94'!E125='RT700 PinMux v0.95'!E125,"",'RT700 PinMux v0.94'!E125&amp;" vs "&amp;'RT700 PinMux v0.95'!E125)</f>
        <v/>
      </c>
      <c r="F125" s="187" t="str">
        <f>IF('RT700 PinMux v0.94'!F125='RT700 PinMux v0.95'!F125,"",'RT700 PinMux v0.94'!F125&amp;" vs "&amp;'RT700 PinMux v0.95'!F125)</f>
        <v/>
      </c>
      <c r="G125" s="362" t="str">
        <f>IF('RT700 PinMux v0.94'!G125='RT700 PinMux v0.95'!G125,"",'RT700 PinMux v0.94'!G125&amp;" vs "&amp;'RT700 PinMux v0.95'!G125)</f>
        <v/>
      </c>
      <c r="H125" s="202" t="str">
        <f>IF('RT700 PinMux v0.94'!H125='RT700 PinMux v0.95'!H125,"",'RT700 PinMux v0.94'!H125&amp;" vs "&amp;'RT700 PinMux v0.95'!H125)</f>
        <v/>
      </c>
      <c r="I125" s="202" t="str">
        <f>IF('RT700 PinMux v0.94'!I125='RT700 PinMux v0.95'!I125,"",'RT700 PinMux v0.94'!I125&amp;" vs "&amp;'RT700 PinMux v0.95'!I125)</f>
        <v/>
      </c>
      <c r="J125" s="202" t="str">
        <f>IF('RT700 PinMux v0.94'!J125='RT700 PinMux v0.95'!J125,"",'RT700 PinMux v0.94'!J125&amp;" vs "&amp;'RT700 PinMux v0.95'!J125)</f>
        <v/>
      </c>
      <c r="K125" s="203" t="str">
        <f>IF('RT700 PinMux v0.94'!K125='RT700 PinMux v0.95'!K125,"",'RT700 PinMux v0.94'!K125&amp;" vs "&amp;'RT700 PinMux v0.95'!K125)</f>
        <v/>
      </c>
      <c r="L125" s="324" t="str">
        <f>IF('RT700 PinMux v0.94'!L125='RT700 PinMux v0.95'!L125,"",'RT700 PinMux v0.94'!L125&amp;" vs "&amp;'RT700 PinMux v0.95'!L125)</f>
        <v/>
      </c>
      <c r="M125" s="240" t="str">
        <f>IF('RT700 PinMux v0.94'!M125='RT700 PinMux v0.95'!M125,"",'RT700 PinMux v0.94'!M125&amp;" vs "&amp;'RT700 PinMux v0.95'!M125)</f>
        <v/>
      </c>
      <c r="N125" s="95" t="str">
        <f>IF('RT700 PinMux v0.94'!N125='RT700 PinMux v0.95'!N125,"",'RT700 PinMux v0.94'!N125&amp;" vs "&amp;'RT700 PinMux v0.95'!N125)</f>
        <v/>
      </c>
      <c r="O125" s="134" t="str">
        <f>IF('RT700 PinMux v0.94'!O125='RT700 PinMux v0.95'!O125,"",'RT700 PinMux v0.94'!O125&amp;" vs "&amp;'RT700 PinMux v0.95'!O125)</f>
        <v/>
      </c>
      <c r="P125" s="134" t="str">
        <f>IF('RT700 PinMux v0.94'!P125='RT700 PinMux v0.95'!P125,"",'RT700 PinMux v0.94'!P125&amp;" vs "&amp;'RT700 PinMux v0.95'!P125)</f>
        <v/>
      </c>
      <c r="Q125" s="134" t="str">
        <f>IF('RT700 PinMux v0.94'!Q125='RT700 PinMux v0.95'!Q125,"",'RT700 PinMux v0.94'!Q125&amp;" vs "&amp;'RT700 PinMux v0.95'!Q125)</f>
        <v/>
      </c>
      <c r="R125" s="134" t="str">
        <f>IF('RT700 PinMux v0.94'!R125='RT700 PinMux v0.95'!R125,"",'RT700 PinMux v0.94'!R125&amp;" vs "&amp;'RT700 PinMux v0.95'!R125)</f>
        <v/>
      </c>
      <c r="S125" s="134" t="str">
        <f>IF('RT700 PinMux v0.94'!S125='RT700 PinMux v0.95'!S125,"",'RT700 PinMux v0.94'!S125&amp;" vs "&amp;'RT700 PinMux v0.95'!S125)</f>
        <v/>
      </c>
      <c r="T125" s="134"/>
      <c r="U125" s="134"/>
      <c r="V125" s="134"/>
      <c r="W125" s="134"/>
      <c r="X125" s="204"/>
      <c r="Y125" s="204"/>
      <c r="Z125" s="204"/>
      <c r="AA125" s="205" t="str">
        <f>IF('RT700 PinMux v0.94'!AA125='RT700 PinMux v0.95'!AA125,"",'RT700 PinMux v0.94'!AA125&amp;" vs "&amp;'RT700 PinMux v0.95'!AA125)</f>
        <v/>
      </c>
      <c r="AB125" s="191" t="str">
        <f>IF('RT700 PinMux v0.94'!AB125='RT700 PinMux v0.95'!AB125,"",'RT700 PinMux v0.94'!AB125&amp;" vs "&amp;'RT700 PinMux v0.95'!AB125)</f>
        <v/>
      </c>
      <c r="AC125" s="45" t="str">
        <f>IF('RT700 PinMux v0.94'!AC125='RT700 PinMux v0.95'!AC125,"",'RT700 PinMux v0.94'!AC125&amp;" vs "&amp;'RT700 PinMux v0.95'!AC125)</f>
        <v/>
      </c>
      <c r="AD125" s="11" t="str">
        <f>IF('RT700 PinMux v0.94'!AD125='RT700 PinMux v0.95'!AD125,"",'RT700 PinMux v0.94'!AD125&amp;" vs "&amp;'RT700 PinMux v0.95'!AD125)</f>
        <v/>
      </c>
      <c r="AE125" s="21" t="str">
        <f>IF('RT700 PinMux v0.94'!AE125='RT700 PinMux v0.95'!AE125,"",'RT700 PinMux v0.94'!AE125&amp;" vs "&amp;'RT700 PinMux v0.95'!AE125)</f>
        <v/>
      </c>
      <c r="AF125" s="10" t="str">
        <f>IF('RT700 PinMux v0.94'!AF125='RT700 PinMux v0.95'!AF125,"",'RT700 PinMux v0.94'!AF125&amp;" vs "&amp;'RT700 PinMux v0.95'!AF125)</f>
        <v/>
      </c>
    </row>
    <row r="126" spans="2:32" s="7" customFormat="1" ht="12" x14ac:dyDescent="0.25">
      <c r="B126" s="226" t="str">
        <f>'RT700 PinMux v0.95'!B126</f>
        <v>VDDN</v>
      </c>
      <c r="C126" s="218" t="str">
        <f>'RT700 PinMux v0.95'!C126</f>
        <v>VDDIO_5</v>
      </c>
      <c r="D126" s="363" t="str">
        <f>IF('RT700 PinMux v0.94'!D126='RT700 PinMux v0.95'!D126,"",'RT700 PinMux v0.94'!D126&amp;" vs "&amp;'RT700 PinMux v0.95'!D126)</f>
        <v/>
      </c>
      <c r="E126" s="187" t="str">
        <f>IF('RT700 PinMux v0.94'!E126='RT700 PinMux v0.95'!E126,"",'RT700 PinMux v0.94'!E126&amp;" vs "&amp;'RT700 PinMux v0.95'!E126)</f>
        <v/>
      </c>
      <c r="F126" s="187" t="str">
        <f>IF('RT700 PinMux v0.94'!F126='RT700 PinMux v0.95'!F126,"",'RT700 PinMux v0.94'!F126&amp;" vs "&amp;'RT700 PinMux v0.95'!F126)</f>
        <v/>
      </c>
      <c r="G126" s="362" t="str">
        <f>IF('RT700 PinMux v0.94'!G126='RT700 PinMux v0.95'!G126,"",'RT700 PinMux v0.94'!G126&amp;" vs "&amp;'RT700 PinMux v0.95'!G126)</f>
        <v/>
      </c>
      <c r="H126" s="202" t="str">
        <f>IF('RT700 PinMux v0.94'!H126='RT700 PinMux v0.95'!H126,"",'RT700 PinMux v0.94'!H126&amp;" vs "&amp;'RT700 PinMux v0.95'!H126)</f>
        <v/>
      </c>
      <c r="I126" s="202" t="str">
        <f>IF('RT700 PinMux v0.94'!I126='RT700 PinMux v0.95'!I126,"",'RT700 PinMux v0.94'!I126&amp;" vs "&amp;'RT700 PinMux v0.95'!I126)</f>
        <v/>
      </c>
      <c r="J126" s="202" t="str">
        <f>IF('RT700 PinMux v0.94'!J126='RT700 PinMux v0.95'!J126,"",'RT700 PinMux v0.94'!J126&amp;" vs "&amp;'RT700 PinMux v0.95'!J126)</f>
        <v/>
      </c>
      <c r="K126" s="203" t="str">
        <f>IF('RT700 PinMux v0.94'!K126='RT700 PinMux v0.95'!K126,"",'RT700 PinMux v0.94'!K126&amp;" vs "&amp;'RT700 PinMux v0.95'!K126)</f>
        <v/>
      </c>
      <c r="L126" s="324" t="str">
        <f>IF('RT700 PinMux v0.94'!L126='RT700 PinMux v0.95'!L126,"",'RT700 PinMux v0.94'!L126&amp;" vs "&amp;'RT700 PinMux v0.95'!L126)</f>
        <v/>
      </c>
      <c r="M126" s="240" t="str">
        <f>IF('RT700 PinMux v0.94'!M126='RT700 PinMux v0.95'!M126,"",'RT700 PinMux v0.94'!M126&amp;" vs "&amp;'RT700 PinMux v0.95'!M126)</f>
        <v/>
      </c>
      <c r="N126" s="95" t="str">
        <f>IF('RT700 PinMux v0.94'!N126='RT700 PinMux v0.95'!N126,"",'RT700 PinMux v0.94'!N126&amp;" vs "&amp;'RT700 PinMux v0.95'!N126)</f>
        <v/>
      </c>
      <c r="O126" s="134" t="str">
        <f>IF('RT700 PinMux v0.94'!O126='RT700 PinMux v0.95'!O126,"",'RT700 PinMux v0.94'!O126&amp;" vs "&amp;'RT700 PinMux v0.95'!O126)</f>
        <v/>
      </c>
      <c r="P126" s="134" t="str">
        <f>IF('RT700 PinMux v0.94'!P126='RT700 PinMux v0.95'!P126,"",'RT700 PinMux v0.94'!P126&amp;" vs "&amp;'RT700 PinMux v0.95'!P126)</f>
        <v/>
      </c>
      <c r="Q126" s="134" t="str">
        <f>IF('RT700 PinMux v0.94'!Q126='RT700 PinMux v0.95'!Q126,"",'RT700 PinMux v0.94'!Q126&amp;" vs "&amp;'RT700 PinMux v0.95'!Q126)</f>
        <v/>
      </c>
      <c r="R126" s="134" t="str">
        <f>IF('RT700 PinMux v0.94'!R126='RT700 PinMux v0.95'!R126,"",'RT700 PinMux v0.94'!R126&amp;" vs "&amp;'RT700 PinMux v0.95'!R126)</f>
        <v/>
      </c>
      <c r="S126" s="134" t="str">
        <f>IF('RT700 PinMux v0.94'!S126='RT700 PinMux v0.95'!S126,"",'RT700 PinMux v0.94'!S126&amp;" vs "&amp;'RT700 PinMux v0.95'!S126)</f>
        <v/>
      </c>
      <c r="T126" s="134"/>
      <c r="U126" s="134"/>
      <c r="V126" s="134"/>
      <c r="W126" s="134"/>
      <c r="X126" s="204"/>
      <c r="Y126" s="204"/>
      <c r="Z126" s="204"/>
      <c r="AA126" s="205" t="str">
        <f>IF('RT700 PinMux v0.94'!AA126='RT700 PinMux v0.95'!AA126,"",'RT700 PinMux v0.94'!AA126&amp;" vs "&amp;'RT700 PinMux v0.95'!AA126)</f>
        <v/>
      </c>
      <c r="AB126" s="191" t="str">
        <f>IF('RT700 PinMux v0.94'!AB126='RT700 PinMux v0.95'!AB126,"",'RT700 PinMux v0.94'!AB126&amp;" vs "&amp;'RT700 PinMux v0.95'!AB126)</f>
        <v/>
      </c>
      <c r="AC126" s="45" t="str">
        <f>IF('RT700 PinMux v0.94'!AC126='RT700 PinMux v0.95'!AC126,"",'RT700 PinMux v0.94'!AC126&amp;" vs "&amp;'RT700 PinMux v0.95'!AC126)</f>
        <v/>
      </c>
      <c r="AD126" s="11" t="str">
        <f>IF('RT700 PinMux v0.94'!AD126='RT700 PinMux v0.95'!AD126,"",'RT700 PinMux v0.94'!AD126&amp;" vs "&amp;'RT700 PinMux v0.95'!AD126)</f>
        <v/>
      </c>
      <c r="AE126" s="21" t="str">
        <f>IF('RT700 PinMux v0.94'!AE126='RT700 PinMux v0.95'!AE126,"",'RT700 PinMux v0.94'!AE126&amp;" vs "&amp;'RT700 PinMux v0.95'!AE126)</f>
        <v/>
      </c>
      <c r="AF126" s="10" t="str">
        <f>IF('RT700 PinMux v0.94'!AF126='RT700 PinMux v0.95'!AF126,"",'RT700 PinMux v0.94'!AF126&amp;" vs "&amp;'RT700 PinMux v0.95'!AF126)</f>
        <v/>
      </c>
    </row>
    <row r="127" spans="2:32" s="7" customFormat="1" ht="12" x14ac:dyDescent="0.25">
      <c r="B127" s="226" t="str">
        <f>'RT700 PinMux v0.95'!B127</f>
        <v>VDDN</v>
      </c>
      <c r="C127" s="218" t="str">
        <f>'RT700 PinMux v0.95'!C127</f>
        <v>VDDIO_5</v>
      </c>
      <c r="D127" s="363" t="str">
        <f>IF('RT700 PinMux v0.94'!D127='RT700 PinMux v0.95'!D127,"",'RT700 PinMux v0.94'!D127&amp;" vs "&amp;'RT700 PinMux v0.95'!D127)</f>
        <v/>
      </c>
      <c r="E127" s="187" t="str">
        <f>IF('RT700 PinMux v0.94'!E127='RT700 PinMux v0.95'!E127,"",'RT700 PinMux v0.94'!E127&amp;" vs "&amp;'RT700 PinMux v0.95'!E127)</f>
        <v/>
      </c>
      <c r="F127" s="187" t="str">
        <f>IF('RT700 PinMux v0.94'!F127='RT700 PinMux v0.95'!F127,"",'RT700 PinMux v0.94'!F127&amp;" vs "&amp;'RT700 PinMux v0.95'!F127)</f>
        <v/>
      </c>
      <c r="G127" s="362" t="str">
        <f>IF('RT700 PinMux v0.94'!G127='RT700 PinMux v0.95'!G127,"",'RT700 PinMux v0.94'!G127&amp;" vs "&amp;'RT700 PinMux v0.95'!G127)</f>
        <v/>
      </c>
      <c r="H127" s="202" t="str">
        <f>IF('RT700 PinMux v0.94'!H127='RT700 PinMux v0.95'!H127,"",'RT700 PinMux v0.94'!H127&amp;" vs "&amp;'RT700 PinMux v0.95'!H127)</f>
        <v/>
      </c>
      <c r="I127" s="202" t="str">
        <f>IF('RT700 PinMux v0.94'!I127='RT700 PinMux v0.95'!I127,"",'RT700 PinMux v0.94'!I127&amp;" vs "&amp;'RT700 PinMux v0.95'!I127)</f>
        <v/>
      </c>
      <c r="J127" s="202" t="str">
        <f>IF('RT700 PinMux v0.94'!J127='RT700 PinMux v0.95'!J127,"",'RT700 PinMux v0.94'!J127&amp;" vs "&amp;'RT700 PinMux v0.95'!J127)</f>
        <v/>
      </c>
      <c r="K127" s="203" t="str">
        <f>IF('RT700 PinMux v0.94'!K127='RT700 PinMux v0.95'!K127,"",'RT700 PinMux v0.94'!K127&amp;" vs "&amp;'RT700 PinMux v0.95'!K127)</f>
        <v/>
      </c>
      <c r="L127" s="324" t="str">
        <f>IF('RT700 PinMux v0.94'!L127='RT700 PinMux v0.95'!L127,"",'RT700 PinMux v0.94'!L127&amp;" vs "&amp;'RT700 PinMux v0.95'!L127)</f>
        <v/>
      </c>
      <c r="M127" s="240" t="str">
        <f>IF('RT700 PinMux v0.94'!M127='RT700 PinMux v0.95'!M127,"",'RT700 PinMux v0.94'!M127&amp;" vs "&amp;'RT700 PinMux v0.95'!M127)</f>
        <v/>
      </c>
      <c r="N127" s="95" t="str">
        <f>IF('RT700 PinMux v0.94'!N127='RT700 PinMux v0.95'!N127,"",'RT700 PinMux v0.94'!N127&amp;" vs "&amp;'RT700 PinMux v0.95'!N127)</f>
        <v/>
      </c>
      <c r="O127" s="134" t="str">
        <f>IF('RT700 PinMux v0.94'!O127='RT700 PinMux v0.95'!O127,"",'RT700 PinMux v0.94'!O127&amp;" vs "&amp;'RT700 PinMux v0.95'!O127)</f>
        <v/>
      </c>
      <c r="P127" s="134" t="str">
        <f>IF('RT700 PinMux v0.94'!P127='RT700 PinMux v0.95'!P127,"",'RT700 PinMux v0.94'!P127&amp;" vs "&amp;'RT700 PinMux v0.95'!P127)</f>
        <v/>
      </c>
      <c r="Q127" s="134" t="str">
        <f>IF('RT700 PinMux v0.94'!Q127='RT700 PinMux v0.95'!Q127,"",'RT700 PinMux v0.94'!Q127&amp;" vs "&amp;'RT700 PinMux v0.95'!Q127)</f>
        <v/>
      </c>
      <c r="R127" s="134" t="str">
        <f>IF('RT700 PinMux v0.94'!R127='RT700 PinMux v0.95'!R127,"",'RT700 PinMux v0.94'!R127&amp;" vs "&amp;'RT700 PinMux v0.95'!R127)</f>
        <v/>
      </c>
      <c r="S127" s="134" t="str">
        <f>IF('RT700 PinMux v0.94'!S127='RT700 PinMux v0.95'!S127,"",'RT700 PinMux v0.94'!S127&amp;" vs "&amp;'RT700 PinMux v0.95'!S127)</f>
        <v/>
      </c>
      <c r="T127" s="134"/>
      <c r="U127" s="134"/>
      <c r="V127" s="134"/>
      <c r="W127" s="134"/>
      <c r="X127" s="204"/>
      <c r="Y127" s="204"/>
      <c r="Z127" s="204"/>
      <c r="AA127" s="205" t="str">
        <f>IF('RT700 PinMux v0.94'!AA127='RT700 PinMux v0.95'!AA127,"",'RT700 PinMux v0.94'!AA127&amp;" vs "&amp;'RT700 PinMux v0.95'!AA127)</f>
        <v/>
      </c>
      <c r="AB127" s="191" t="str">
        <f>IF('RT700 PinMux v0.94'!AB127='RT700 PinMux v0.95'!AB127,"",'RT700 PinMux v0.94'!AB127&amp;" vs "&amp;'RT700 PinMux v0.95'!AB127)</f>
        <v/>
      </c>
      <c r="AC127" s="45" t="str">
        <f>IF('RT700 PinMux v0.94'!AC127='RT700 PinMux v0.95'!AC127,"",'RT700 PinMux v0.94'!AC127&amp;" vs "&amp;'RT700 PinMux v0.95'!AC127)</f>
        <v/>
      </c>
      <c r="AD127" s="11" t="str">
        <f>IF('RT700 PinMux v0.94'!AD127='RT700 PinMux v0.95'!AD127,"",'RT700 PinMux v0.94'!AD127&amp;" vs "&amp;'RT700 PinMux v0.95'!AD127)</f>
        <v/>
      </c>
      <c r="AE127" s="21" t="str">
        <f>IF('RT700 PinMux v0.94'!AE127='RT700 PinMux v0.95'!AE127,"",'RT700 PinMux v0.94'!AE127&amp;" vs "&amp;'RT700 PinMux v0.95'!AE127)</f>
        <v/>
      </c>
      <c r="AF127" s="10" t="str">
        <f>IF('RT700 PinMux v0.94'!AF127='RT700 PinMux v0.95'!AF127,"",'RT700 PinMux v0.94'!AF127&amp;" vs "&amp;'RT700 PinMux v0.95'!AF127)</f>
        <v/>
      </c>
    </row>
    <row r="128" spans="2:32" s="7" customFormat="1" ht="12" x14ac:dyDescent="0.25">
      <c r="B128" s="226" t="str">
        <f>'RT700 PinMux v0.95'!B128</f>
        <v>VDDN</v>
      </c>
      <c r="C128" s="218" t="str">
        <f>'RT700 PinMux v0.95'!C128</f>
        <v>VDDIO_5</v>
      </c>
      <c r="D128" s="363" t="str">
        <f>IF('RT700 PinMux v0.94'!D128='RT700 PinMux v0.95'!D128,"",'RT700 PinMux v0.94'!D128&amp;" vs "&amp;'RT700 PinMux v0.95'!D128)</f>
        <v/>
      </c>
      <c r="E128" s="187" t="str">
        <f>IF('RT700 PinMux v0.94'!E128='RT700 PinMux v0.95'!E128,"",'RT700 PinMux v0.94'!E128&amp;" vs "&amp;'RT700 PinMux v0.95'!E128)</f>
        <v/>
      </c>
      <c r="F128" s="187" t="str">
        <f>IF('RT700 PinMux v0.94'!F128='RT700 PinMux v0.95'!F128,"",'RT700 PinMux v0.94'!F128&amp;" vs "&amp;'RT700 PinMux v0.95'!F128)</f>
        <v/>
      </c>
      <c r="G128" s="362" t="str">
        <f>IF('RT700 PinMux v0.94'!G128='RT700 PinMux v0.95'!G128,"",'RT700 PinMux v0.94'!G128&amp;" vs "&amp;'RT700 PinMux v0.95'!G128)</f>
        <v/>
      </c>
      <c r="H128" s="202" t="str">
        <f>IF('RT700 PinMux v0.94'!H128='RT700 PinMux v0.95'!H128,"",'RT700 PinMux v0.94'!H128&amp;" vs "&amp;'RT700 PinMux v0.95'!H128)</f>
        <v/>
      </c>
      <c r="I128" s="202" t="str">
        <f>IF('RT700 PinMux v0.94'!I128='RT700 PinMux v0.95'!I128,"",'RT700 PinMux v0.94'!I128&amp;" vs "&amp;'RT700 PinMux v0.95'!I128)</f>
        <v/>
      </c>
      <c r="J128" s="202" t="str">
        <f>IF('RT700 PinMux v0.94'!J128='RT700 PinMux v0.95'!J128,"",'RT700 PinMux v0.94'!J128&amp;" vs "&amp;'RT700 PinMux v0.95'!J128)</f>
        <v/>
      </c>
      <c r="K128" s="203" t="str">
        <f>IF('RT700 PinMux v0.94'!K128='RT700 PinMux v0.95'!K128,"",'RT700 PinMux v0.94'!K128&amp;" vs "&amp;'RT700 PinMux v0.95'!K128)</f>
        <v/>
      </c>
      <c r="L128" s="324" t="str">
        <f>IF('RT700 PinMux v0.94'!L128='RT700 PinMux v0.95'!L128,"",'RT700 PinMux v0.94'!L128&amp;" vs "&amp;'RT700 PinMux v0.95'!L128)</f>
        <v/>
      </c>
      <c r="M128" s="240" t="str">
        <f>IF('RT700 PinMux v0.94'!M128='RT700 PinMux v0.95'!M128,"",'RT700 PinMux v0.94'!M128&amp;" vs "&amp;'RT700 PinMux v0.95'!M128)</f>
        <v/>
      </c>
      <c r="N128" s="95" t="str">
        <f>IF('RT700 PinMux v0.94'!N128='RT700 PinMux v0.95'!N128,"",'RT700 PinMux v0.94'!N128&amp;" vs "&amp;'RT700 PinMux v0.95'!N128)</f>
        <v/>
      </c>
      <c r="O128" s="240" t="str">
        <f>IF('RT700 PinMux v0.94'!O128='RT700 PinMux v0.95'!O128,"",'RT700 PinMux v0.94'!O128&amp;" vs "&amp;'RT700 PinMux v0.95'!O128)</f>
        <v/>
      </c>
      <c r="P128" s="134" t="str">
        <f>IF('RT700 PinMux v0.94'!P128='RT700 PinMux v0.95'!P128,"",'RT700 PinMux v0.94'!P128&amp;" vs "&amp;'RT700 PinMux v0.95'!P128)</f>
        <v/>
      </c>
      <c r="Q128" s="134" t="str">
        <f>IF('RT700 PinMux v0.94'!Q128='RT700 PinMux v0.95'!Q128,"",'RT700 PinMux v0.94'!Q128&amp;" vs "&amp;'RT700 PinMux v0.95'!Q128)</f>
        <v/>
      </c>
      <c r="R128" s="134" t="str">
        <f>IF('RT700 PinMux v0.94'!R128='RT700 PinMux v0.95'!R128,"",'RT700 PinMux v0.94'!R128&amp;" vs "&amp;'RT700 PinMux v0.95'!R128)</f>
        <v/>
      </c>
      <c r="S128" s="134" t="str">
        <f>IF('RT700 PinMux v0.94'!S128='RT700 PinMux v0.95'!S128,"",'RT700 PinMux v0.94'!S128&amp;" vs "&amp;'RT700 PinMux v0.95'!S128)</f>
        <v/>
      </c>
      <c r="T128" s="134"/>
      <c r="U128" s="134"/>
      <c r="V128" s="134"/>
      <c r="W128" s="134"/>
      <c r="X128" s="204"/>
      <c r="Y128" s="204"/>
      <c r="Z128" s="204"/>
      <c r="AA128" s="205" t="str">
        <f>IF('RT700 PinMux v0.94'!AA128='RT700 PinMux v0.95'!AA128,"",'RT700 PinMux v0.94'!AA128&amp;" vs "&amp;'RT700 PinMux v0.95'!AA128)</f>
        <v/>
      </c>
      <c r="AB128" s="191" t="str">
        <f>IF('RT700 PinMux v0.94'!AB128='RT700 PinMux v0.95'!AB128,"",'RT700 PinMux v0.94'!AB128&amp;" vs "&amp;'RT700 PinMux v0.95'!AB128)</f>
        <v/>
      </c>
      <c r="AC128" s="45" t="str">
        <f>IF('RT700 PinMux v0.94'!AC128='RT700 PinMux v0.95'!AC128,"",'RT700 PinMux v0.94'!AC128&amp;" vs "&amp;'RT700 PinMux v0.95'!AC128)</f>
        <v/>
      </c>
      <c r="AD128" s="11" t="str">
        <f>IF('RT700 PinMux v0.94'!AD128='RT700 PinMux v0.95'!AD128,"",'RT700 PinMux v0.94'!AD128&amp;" vs "&amp;'RT700 PinMux v0.95'!AD128)</f>
        <v/>
      </c>
      <c r="AE128" s="21" t="str">
        <f>IF('RT700 PinMux v0.94'!AE128='RT700 PinMux v0.95'!AE128,"",'RT700 PinMux v0.94'!AE128&amp;" vs "&amp;'RT700 PinMux v0.95'!AE128)</f>
        <v/>
      </c>
      <c r="AF128" s="10" t="str">
        <f>IF('RT700 PinMux v0.94'!AF128='RT700 PinMux v0.95'!AF128,"",'RT700 PinMux v0.94'!AF128&amp;" vs "&amp;'RT700 PinMux v0.95'!AF128)</f>
        <v/>
      </c>
    </row>
    <row r="129" spans="2:32" s="7" customFormat="1" ht="12" x14ac:dyDescent="0.25">
      <c r="B129" s="226" t="str">
        <f>'RT700 PinMux v0.95'!B129</f>
        <v>VDDN</v>
      </c>
      <c r="C129" s="218" t="str">
        <f>'RT700 PinMux v0.95'!C129</f>
        <v>VDDIO_5</v>
      </c>
      <c r="D129" s="250" t="str">
        <f>IF('RT700 PinMux v0.94'!D129='RT700 PinMux v0.95'!D129,"",'RT700 PinMux v0.94'!D129&amp;" vs "&amp;'RT700 PinMux v0.95'!D129)</f>
        <v/>
      </c>
      <c r="E129" s="363" t="str">
        <f>IF('RT700 PinMux v0.94'!E129='RT700 PinMux v0.95'!E129,"",'RT700 PinMux v0.94'!E129&amp;" vs "&amp;'RT700 PinMux v0.95'!E129)</f>
        <v/>
      </c>
      <c r="F129" s="363" t="str">
        <f>IF('RT700 PinMux v0.94'!F129='RT700 PinMux v0.95'!F129,"",'RT700 PinMux v0.94'!F129&amp;" vs "&amp;'RT700 PinMux v0.95'!F129)</f>
        <v/>
      </c>
      <c r="G129" s="362" t="str">
        <f>IF('RT700 PinMux v0.94'!G129='RT700 PinMux v0.95'!G129,"",'RT700 PinMux v0.94'!G129&amp;" vs "&amp;'RT700 PinMux v0.95'!G129)</f>
        <v/>
      </c>
      <c r="H129" s="202" t="str">
        <f>IF('RT700 PinMux v0.94'!H129='RT700 PinMux v0.95'!H129,"",'RT700 PinMux v0.94'!H129&amp;" vs "&amp;'RT700 PinMux v0.95'!H129)</f>
        <v/>
      </c>
      <c r="I129" s="202" t="str">
        <f>IF('RT700 PinMux v0.94'!I129='RT700 PinMux v0.95'!I129,"",'RT700 PinMux v0.94'!I129&amp;" vs "&amp;'RT700 PinMux v0.95'!I129)</f>
        <v/>
      </c>
      <c r="J129" s="202" t="str">
        <f>IF('RT700 PinMux v0.94'!J129='RT700 PinMux v0.95'!J129,"",'RT700 PinMux v0.94'!J129&amp;" vs "&amp;'RT700 PinMux v0.95'!J129)</f>
        <v/>
      </c>
      <c r="K129" s="203" t="str">
        <f>IF('RT700 PinMux v0.94'!K129='RT700 PinMux v0.95'!K129,"",'RT700 PinMux v0.94'!K129&amp;" vs "&amp;'RT700 PinMux v0.95'!K129)</f>
        <v/>
      </c>
      <c r="L129" s="324" t="str">
        <f>IF('RT700 PinMux v0.94'!L129='RT700 PinMux v0.95'!L129,"",'RT700 PinMux v0.94'!L129&amp;" vs "&amp;'RT700 PinMux v0.95'!L129)</f>
        <v/>
      </c>
      <c r="M129" s="240" t="str">
        <f>IF('RT700 PinMux v0.94'!M129='RT700 PinMux v0.95'!M129,"",'RT700 PinMux v0.94'!M129&amp;" vs "&amp;'RT700 PinMux v0.95'!M129)</f>
        <v/>
      </c>
      <c r="N129" s="95" t="str">
        <f>IF('RT700 PinMux v0.94'!N129='RT700 PinMux v0.95'!N129,"",'RT700 PinMux v0.94'!N129&amp;" vs "&amp;'RT700 PinMux v0.95'!N129)</f>
        <v/>
      </c>
      <c r="O129" s="134" t="str">
        <f>IF('RT700 PinMux v0.94'!O129='RT700 PinMux v0.95'!O129,"",'RT700 PinMux v0.94'!O129&amp;" vs "&amp;'RT700 PinMux v0.95'!O129)</f>
        <v/>
      </c>
      <c r="P129" s="134" t="str">
        <f>IF('RT700 PinMux v0.94'!P129='RT700 PinMux v0.95'!P129,"",'RT700 PinMux v0.94'!P129&amp;" vs "&amp;'RT700 PinMux v0.95'!P129)</f>
        <v/>
      </c>
      <c r="Q129" s="134" t="str">
        <f>IF('RT700 PinMux v0.94'!Q129='RT700 PinMux v0.95'!Q129,"",'RT700 PinMux v0.94'!Q129&amp;" vs "&amp;'RT700 PinMux v0.95'!Q129)</f>
        <v/>
      </c>
      <c r="R129" s="134" t="str">
        <f>IF('RT700 PinMux v0.94'!R129='RT700 PinMux v0.95'!R129,"",'RT700 PinMux v0.94'!R129&amp;" vs "&amp;'RT700 PinMux v0.95'!R129)</f>
        <v/>
      </c>
      <c r="S129" s="134" t="str">
        <f>IF('RT700 PinMux v0.94'!S129='RT700 PinMux v0.95'!S129,"",'RT700 PinMux v0.94'!S129&amp;" vs "&amp;'RT700 PinMux v0.95'!S129)</f>
        <v/>
      </c>
      <c r="T129" s="134"/>
      <c r="U129" s="134"/>
      <c r="V129" s="134"/>
      <c r="W129" s="134"/>
      <c r="X129" s="204"/>
      <c r="Y129" s="204"/>
      <c r="Z129" s="204"/>
      <c r="AA129" s="205" t="str">
        <f>IF('RT700 PinMux v0.94'!AA129='RT700 PinMux v0.95'!AA129,"",'RT700 PinMux v0.94'!AA129&amp;" vs "&amp;'RT700 PinMux v0.95'!AA129)</f>
        <v/>
      </c>
      <c r="AB129" s="191" t="str">
        <f>IF('RT700 PinMux v0.94'!AB129='RT700 PinMux v0.95'!AB129,"",'RT700 PinMux v0.94'!AB129&amp;" vs "&amp;'RT700 PinMux v0.95'!AB129)</f>
        <v/>
      </c>
      <c r="AC129" s="45" t="str">
        <f>IF('RT700 PinMux v0.94'!AC129='RT700 PinMux v0.95'!AC129,"",'RT700 PinMux v0.94'!AC129&amp;" vs "&amp;'RT700 PinMux v0.95'!AC129)</f>
        <v/>
      </c>
      <c r="AD129" s="11" t="str">
        <f>IF('RT700 PinMux v0.94'!AD129='RT700 PinMux v0.95'!AD129,"",'RT700 PinMux v0.94'!AD129&amp;" vs "&amp;'RT700 PinMux v0.95'!AD129)</f>
        <v/>
      </c>
      <c r="AE129" s="21" t="str">
        <f>IF('RT700 PinMux v0.94'!AE129='RT700 PinMux v0.95'!AE129,"",'RT700 PinMux v0.94'!AE129&amp;" vs "&amp;'RT700 PinMux v0.95'!AE129)</f>
        <v/>
      </c>
      <c r="AF129" s="10" t="str">
        <f>IF('RT700 PinMux v0.94'!AF129='RT700 PinMux v0.95'!AF129,"",'RT700 PinMux v0.94'!AF129&amp;" vs "&amp;'RT700 PinMux v0.95'!AF129)</f>
        <v/>
      </c>
    </row>
    <row r="130" spans="2:32" s="7" customFormat="1" ht="12" x14ac:dyDescent="0.25">
      <c r="B130" s="226" t="str">
        <f>'RT700 PinMux v0.95'!B130</f>
        <v>VDDN</v>
      </c>
      <c r="C130" s="218" t="str">
        <f>'RT700 PinMux v0.95'!C130</f>
        <v>VDDIO_5</v>
      </c>
      <c r="D130" s="250" t="str">
        <f>IF('RT700 PinMux v0.94'!D130='RT700 PinMux v0.95'!D130,"",'RT700 PinMux v0.94'!D130&amp;" vs "&amp;'RT700 PinMux v0.95'!D130)</f>
        <v/>
      </c>
      <c r="E130" s="363" t="str">
        <f>IF('RT700 PinMux v0.94'!E130='RT700 PinMux v0.95'!E130,"",'RT700 PinMux v0.94'!E130&amp;" vs "&amp;'RT700 PinMux v0.95'!E130)</f>
        <v/>
      </c>
      <c r="F130" s="363" t="str">
        <f>IF('RT700 PinMux v0.94'!F130='RT700 PinMux v0.95'!F130,"",'RT700 PinMux v0.94'!F130&amp;" vs "&amp;'RT700 PinMux v0.95'!F130)</f>
        <v/>
      </c>
      <c r="G130" s="362" t="str">
        <f>IF('RT700 PinMux v0.94'!G130='RT700 PinMux v0.95'!G130,"",'RT700 PinMux v0.94'!G130&amp;" vs "&amp;'RT700 PinMux v0.95'!G130)</f>
        <v/>
      </c>
      <c r="H130" s="202" t="str">
        <f>IF('RT700 PinMux v0.94'!H130='RT700 PinMux v0.95'!H130,"",'RT700 PinMux v0.94'!H130&amp;" vs "&amp;'RT700 PinMux v0.95'!H130)</f>
        <v/>
      </c>
      <c r="I130" s="202" t="str">
        <f>IF('RT700 PinMux v0.94'!I130='RT700 PinMux v0.95'!I130,"",'RT700 PinMux v0.94'!I130&amp;" vs "&amp;'RT700 PinMux v0.95'!I130)</f>
        <v/>
      </c>
      <c r="J130" s="202" t="str">
        <f>IF('RT700 PinMux v0.94'!J130='RT700 PinMux v0.95'!J130,"",'RT700 PinMux v0.94'!J130&amp;" vs "&amp;'RT700 PinMux v0.95'!J130)</f>
        <v/>
      </c>
      <c r="K130" s="203" t="str">
        <f>IF('RT700 PinMux v0.94'!K130='RT700 PinMux v0.95'!K130,"",'RT700 PinMux v0.94'!K130&amp;" vs "&amp;'RT700 PinMux v0.95'!K130)</f>
        <v/>
      </c>
      <c r="L130" s="324" t="str">
        <f>IF('RT700 PinMux v0.94'!L130='RT700 PinMux v0.95'!L130,"",'RT700 PinMux v0.94'!L130&amp;" vs "&amp;'RT700 PinMux v0.95'!L130)</f>
        <v/>
      </c>
      <c r="M130" s="240" t="str">
        <f>IF('RT700 PinMux v0.94'!M130='RT700 PinMux v0.95'!M130,"",'RT700 PinMux v0.94'!M130&amp;" vs "&amp;'RT700 PinMux v0.95'!M130)</f>
        <v/>
      </c>
      <c r="N130" s="95" t="str">
        <f>IF('RT700 PinMux v0.94'!N130='RT700 PinMux v0.95'!N130,"",'RT700 PinMux v0.94'!N130&amp;" vs "&amp;'RT700 PinMux v0.95'!N130)</f>
        <v/>
      </c>
      <c r="O130" s="134" t="str">
        <f>IF('RT700 PinMux v0.94'!O130='RT700 PinMux v0.95'!O130,"",'RT700 PinMux v0.94'!O130&amp;" vs "&amp;'RT700 PinMux v0.95'!O130)</f>
        <v/>
      </c>
      <c r="P130" s="134" t="str">
        <f>IF('RT700 PinMux v0.94'!P130='RT700 PinMux v0.95'!P130,"",'RT700 PinMux v0.94'!P130&amp;" vs "&amp;'RT700 PinMux v0.95'!P130)</f>
        <v/>
      </c>
      <c r="Q130" s="134" t="str">
        <f>IF('RT700 PinMux v0.94'!Q130='RT700 PinMux v0.95'!Q130,"",'RT700 PinMux v0.94'!Q130&amp;" vs "&amp;'RT700 PinMux v0.95'!Q130)</f>
        <v/>
      </c>
      <c r="R130" s="134" t="str">
        <f>IF('RT700 PinMux v0.94'!R130='RT700 PinMux v0.95'!R130,"",'RT700 PinMux v0.94'!R130&amp;" vs "&amp;'RT700 PinMux v0.95'!R130)</f>
        <v/>
      </c>
      <c r="S130" s="134" t="str">
        <f>IF('RT700 PinMux v0.94'!S130='RT700 PinMux v0.95'!S130,"",'RT700 PinMux v0.94'!S130&amp;" vs "&amp;'RT700 PinMux v0.95'!S130)</f>
        <v/>
      </c>
      <c r="T130" s="134"/>
      <c r="U130" s="134"/>
      <c r="V130" s="134"/>
      <c r="W130" s="134"/>
      <c r="X130" s="204"/>
      <c r="Y130" s="204"/>
      <c r="Z130" s="204"/>
      <c r="AA130" s="205" t="str">
        <f>IF('RT700 PinMux v0.94'!AA130='RT700 PinMux v0.95'!AA130,"",'RT700 PinMux v0.94'!AA130&amp;" vs "&amp;'RT700 PinMux v0.95'!AA130)</f>
        <v/>
      </c>
      <c r="AB130" s="191" t="str">
        <f>IF('RT700 PinMux v0.94'!AB130='RT700 PinMux v0.95'!AB130,"",'RT700 PinMux v0.94'!AB130&amp;" vs "&amp;'RT700 PinMux v0.95'!AB130)</f>
        <v/>
      </c>
      <c r="AC130" s="45" t="str">
        <f>IF('RT700 PinMux v0.94'!AC130='RT700 PinMux v0.95'!AC130,"",'RT700 PinMux v0.94'!AC130&amp;" vs "&amp;'RT700 PinMux v0.95'!AC130)</f>
        <v/>
      </c>
      <c r="AD130" s="11" t="str">
        <f>IF('RT700 PinMux v0.94'!AD130='RT700 PinMux v0.95'!AD130,"",'RT700 PinMux v0.94'!AD130&amp;" vs "&amp;'RT700 PinMux v0.95'!AD130)</f>
        <v/>
      </c>
      <c r="AE130" s="21" t="str">
        <f>IF('RT700 PinMux v0.94'!AE130='RT700 PinMux v0.95'!AE130,"",'RT700 PinMux v0.94'!AE130&amp;" vs "&amp;'RT700 PinMux v0.95'!AE130)</f>
        <v/>
      </c>
      <c r="AF130" s="10" t="str">
        <f>IF('RT700 PinMux v0.94'!AF130='RT700 PinMux v0.95'!AF130,"",'RT700 PinMux v0.94'!AF130&amp;" vs "&amp;'RT700 PinMux v0.95'!AF130)</f>
        <v/>
      </c>
    </row>
    <row r="131" spans="2:32" s="7" customFormat="1" ht="12" x14ac:dyDescent="0.25">
      <c r="B131" s="226" t="str">
        <f>'RT700 PinMux v0.95'!B131</f>
        <v>VDDN</v>
      </c>
      <c r="C131" s="218" t="str">
        <f>'RT700 PinMux v0.95'!C131</f>
        <v>VDDIO_5</v>
      </c>
      <c r="D131" s="250" t="str">
        <f>IF('RT700 PinMux v0.94'!D131='RT700 PinMux v0.95'!D131,"",'RT700 PinMux v0.94'!D131&amp;" vs "&amp;'RT700 PinMux v0.95'!D131)</f>
        <v/>
      </c>
      <c r="E131" s="363" t="str">
        <f>IF('RT700 PinMux v0.94'!E131='RT700 PinMux v0.95'!E131,"",'RT700 PinMux v0.94'!E131&amp;" vs "&amp;'RT700 PinMux v0.95'!E131)</f>
        <v/>
      </c>
      <c r="F131" s="363" t="str">
        <f>IF('RT700 PinMux v0.94'!F131='RT700 PinMux v0.95'!F131,"",'RT700 PinMux v0.94'!F131&amp;" vs "&amp;'RT700 PinMux v0.95'!F131)</f>
        <v/>
      </c>
      <c r="G131" s="362" t="str">
        <f>IF('RT700 PinMux v0.94'!G131='RT700 PinMux v0.95'!G131,"",'RT700 PinMux v0.94'!G131&amp;" vs "&amp;'RT700 PinMux v0.95'!G131)</f>
        <v/>
      </c>
      <c r="H131" s="202" t="str">
        <f>IF('RT700 PinMux v0.94'!H131='RT700 PinMux v0.95'!H131,"",'RT700 PinMux v0.94'!H131&amp;" vs "&amp;'RT700 PinMux v0.95'!H131)</f>
        <v/>
      </c>
      <c r="I131" s="202" t="str">
        <f>IF('RT700 PinMux v0.94'!I131='RT700 PinMux v0.95'!I131,"",'RT700 PinMux v0.94'!I131&amp;" vs "&amp;'RT700 PinMux v0.95'!I131)</f>
        <v/>
      </c>
      <c r="J131" s="202" t="str">
        <f>IF('RT700 PinMux v0.94'!J131='RT700 PinMux v0.95'!J131,"",'RT700 PinMux v0.94'!J131&amp;" vs "&amp;'RT700 PinMux v0.95'!J131)</f>
        <v/>
      </c>
      <c r="K131" s="203" t="str">
        <f>IF('RT700 PinMux v0.94'!K131='RT700 PinMux v0.95'!K131,"",'RT700 PinMux v0.94'!K131&amp;" vs "&amp;'RT700 PinMux v0.95'!K131)</f>
        <v/>
      </c>
      <c r="L131" s="324" t="str">
        <f>IF('RT700 PinMux v0.94'!L131='RT700 PinMux v0.95'!L131,"",'RT700 PinMux v0.94'!L131&amp;" vs "&amp;'RT700 PinMux v0.95'!L131)</f>
        <v/>
      </c>
      <c r="M131" s="240" t="str">
        <f>IF('RT700 PinMux v0.94'!M131='RT700 PinMux v0.95'!M131,"",'RT700 PinMux v0.94'!M131&amp;" vs "&amp;'RT700 PinMux v0.95'!M131)</f>
        <v/>
      </c>
      <c r="N131" s="95" t="str">
        <f>IF('RT700 PinMux v0.94'!N131='RT700 PinMux v0.95'!N131,"",'RT700 PinMux v0.94'!N131&amp;" vs "&amp;'RT700 PinMux v0.95'!N131)</f>
        <v/>
      </c>
      <c r="O131" s="134" t="str">
        <f>IF('RT700 PinMux v0.94'!O131='RT700 PinMux v0.95'!O131,"",'RT700 PinMux v0.94'!O131&amp;" vs "&amp;'RT700 PinMux v0.95'!O131)</f>
        <v/>
      </c>
      <c r="P131" s="134" t="str">
        <f>IF('RT700 PinMux v0.94'!P131='RT700 PinMux v0.95'!P131,"",'RT700 PinMux v0.94'!P131&amp;" vs "&amp;'RT700 PinMux v0.95'!P131)</f>
        <v/>
      </c>
      <c r="Q131" s="134" t="str">
        <f>IF('RT700 PinMux v0.94'!Q131='RT700 PinMux v0.95'!Q131,"",'RT700 PinMux v0.94'!Q131&amp;" vs "&amp;'RT700 PinMux v0.95'!Q131)</f>
        <v/>
      </c>
      <c r="R131" s="134" t="str">
        <f>IF('RT700 PinMux v0.94'!R131='RT700 PinMux v0.95'!R131,"",'RT700 PinMux v0.94'!R131&amp;" vs "&amp;'RT700 PinMux v0.95'!R131)</f>
        <v/>
      </c>
      <c r="S131" s="134" t="str">
        <f>IF('RT700 PinMux v0.94'!S131='RT700 PinMux v0.95'!S131,"",'RT700 PinMux v0.94'!S131&amp;" vs "&amp;'RT700 PinMux v0.95'!S131)</f>
        <v/>
      </c>
      <c r="T131" s="134"/>
      <c r="U131" s="134"/>
      <c r="V131" s="206"/>
      <c r="W131" s="134"/>
      <c r="X131" s="204"/>
      <c r="Y131" s="204"/>
      <c r="Z131" s="204"/>
      <c r="AA131" s="205" t="str">
        <f>IF('RT700 PinMux v0.94'!AA131='RT700 PinMux v0.95'!AA131,"",'RT700 PinMux v0.94'!AA131&amp;" vs "&amp;'RT700 PinMux v0.95'!AA131)</f>
        <v/>
      </c>
      <c r="AB131" s="191" t="str">
        <f>IF('RT700 PinMux v0.94'!AB131='RT700 PinMux v0.95'!AB131,"",'RT700 PinMux v0.94'!AB131&amp;" vs "&amp;'RT700 PinMux v0.95'!AB131)</f>
        <v/>
      </c>
      <c r="AC131" s="45" t="str">
        <f>IF('RT700 PinMux v0.94'!AC131='RT700 PinMux v0.95'!AC131,"",'RT700 PinMux v0.94'!AC131&amp;" vs "&amp;'RT700 PinMux v0.95'!AC131)</f>
        <v/>
      </c>
      <c r="AD131" s="11" t="str">
        <f>IF('RT700 PinMux v0.94'!AD131='RT700 PinMux v0.95'!AD131,"",'RT700 PinMux v0.94'!AD131&amp;" vs "&amp;'RT700 PinMux v0.95'!AD131)</f>
        <v/>
      </c>
      <c r="AE131" s="21" t="str">
        <f>IF('RT700 PinMux v0.94'!AE131='RT700 PinMux v0.95'!AE131,"",'RT700 PinMux v0.94'!AE131&amp;" vs "&amp;'RT700 PinMux v0.95'!AE131)</f>
        <v/>
      </c>
      <c r="AF131" s="10" t="str">
        <f>IF('RT700 PinMux v0.94'!AF131='RT700 PinMux v0.95'!AF131,"",'RT700 PinMux v0.94'!AF131&amp;" vs "&amp;'RT700 PinMux v0.95'!AF131)</f>
        <v/>
      </c>
    </row>
    <row r="132" spans="2:32" s="7" customFormat="1" ht="11.5" x14ac:dyDescent="0.25">
      <c r="B132" s="226" t="str">
        <f>'RT700 PinMux v0.95'!B132</f>
        <v>VDDN</v>
      </c>
      <c r="C132" s="218" t="str">
        <f>'RT700 PinMux v0.95'!C132</f>
        <v>VDDIO_5</v>
      </c>
      <c r="D132" s="250" t="str">
        <f>IF('RT700 PinMux v0.94'!D132='RT700 PinMux v0.95'!D132,"",'RT700 PinMux v0.94'!D132&amp;" vs "&amp;'RT700 PinMux v0.95'!D132)</f>
        <v/>
      </c>
      <c r="E132" s="363" t="str">
        <f>IF('RT700 PinMux v0.94'!E132='RT700 PinMux v0.95'!E132,"",'RT700 PinMux v0.94'!E132&amp;" vs "&amp;'RT700 PinMux v0.95'!E132)</f>
        <v/>
      </c>
      <c r="F132" s="363" t="str">
        <f>IF('RT700 PinMux v0.94'!F132='RT700 PinMux v0.95'!F132,"",'RT700 PinMux v0.94'!F132&amp;" vs "&amp;'RT700 PinMux v0.95'!F132)</f>
        <v/>
      </c>
      <c r="G132" s="362" t="str">
        <f>IF('RT700 PinMux v0.94'!G132='RT700 PinMux v0.95'!G132,"",'RT700 PinMux v0.94'!G132&amp;" vs "&amp;'RT700 PinMux v0.95'!G132)</f>
        <v/>
      </c>
      <c r="H132" s="202" t="str">
        <f>IF('RT700 PinMux v0.94'!H132='RT700 PinMux v0.95'!H132,"",'RT700 PinMux v0.94'!H132&amp;" vs "&amp;'RT700 PinMux v0.95'!H132)</f>
        <v/>
      </c>
      <c r="I132" s="202" t="str">
        <f>IF('RT700 PinMux v0.94'!I132='RT700 PinMux v0.95'!I132,"",'RT700 PinMux v0.94'!I132&amp;" vs "&amp;'RT700 PinMux v0.95'!I132)</f>
        <v/>
      </c>
      <c r="J132" s="202" t="str">
        <f>IF('RT700 PinMux v0.94'!J132='RT700 PinMux v0.95'!J132,"",'RT700 PinMux v0.94'!J132&amp;" vs "&amp;'RT700 PinMux v0.95'!J132)</f>
        <v/>
      </c>
      <c r="K132" s="203" t="str">
        <f>IF('RT700 PinMux v0.94'!K132='RT700 PinMux v0.95'!K132,"",'RT700 PinMux v0.94'!K132&amp;" vs "&amp;'RT700 PinMux v0.95'!K132)</f>
        <v/>
      </c>
      <c r="L132" s="324" t="str">
        <f>IF('RT700 PinMux v0.94'!L132='RT700 PinMux v0.95'!L132,"",'RT700 PinMux v0.94'!L132&amp;" vs "&amp;'RT700 PinMux v0.95'!L132)</f>
        <v/>
      </c>
      <c r="M132" s="240" t="str">
        <f>IF('RT700 PinMux v0.94'!M132='RT700 PinMux v0.95'!M132,"",'RT700 PinMux v0.94'!M132&amp;" vs "&amp;'RT700 PinMux v0.95'!M132)</f>
        <v/>
      </c>
      <c r="N132" s="95" t="str">
        <f>IF('RT700 PinMux v0.94'!N132='RT700 PinMux v0.95'!N132,"",'RT700 PinMux v0.94'!N132&amp;" vs "&amp;'RT700 PinMux v0.95'!N132)</f>
        <v/>
      </c>
      <c r="O132" s="134" t="str">
        <f>IF('RT700 PinMux v0.94'!O132='RT700 PinMux v0.95'!O132,"",'RT700 PinMux v0.94'!O132&amp;" vs "&amp;'RT700 PinMux v0.95'!O132)</f>
        <v/>
      </c>
      <c r="P132" s="134" t="str">
        <f>IF('RT700 PinMux v0.94'!P132='RT700 PinMux v0.95'!P132,"",'RT700 PinMux v0.94'!P132&amp;" vs "&amp;'RT700 PinMux v0.95'!P132)</f>
        <v/>
      </c>
      <c r="Q132" s="134" t="str">
        <f>IF('RT700 PinMux v0.94'!Q132='RT700 PinMux v0.95'!Q132,"",'RT700 PinMux v0.94'!Q132&amp;" vs "&amp;'RT700 PinMux v0.95'!Q132)</f>
        <v/>
      </c>
      <c r="R132" s="134" t="str">
        <f>IF('RT700 PinMux v0.94'!R132='RT700 PinMux v0.95'!R132,"",'RT700 PinMux v0.94'!R132&amp;" vs "&amp;'RT700 PinMux v0.95'!R132)</f>
        <v/>
      </c>
      <c r="S132" s="134" t="str">
        <f>IF('RT700 PinMux v0.94'!S132='RT700 PinMux v0.95'!S132,"",'RT700 PinMux v0.94'!S132&amp;" vs "&amp;'RT700 PinMux v0.95'!S132)</f>
        <v/>
      </c>
      <c r="T132" s="134"/>
      <c r="U132" s="134"/>
      <c r="V132" s="206"/>
      <c r="W132" s="134"/>
      <c r="X132" s="206"/>
      <c r="Y132" s="206"/>
      <c r="Z132" s="206"/>
      <c r="AA132" s="205" t="str">
        <f>IF('RT700 PinMux v0.94'!AA132='RT700 PinMux v0.95'!AA132,"",'RT700 PinMux v0.94'!AA132&amp;" vs "&amp;'RT700 PinMux v0.95'!AA132)</f>
        <v/>
      </c>
      <c r="AB132" s="191" t="str">
        <f>IF('RT700 PinMux v0.94'!AB132='RT700 PinMux v0.95'!AB132,"",'RT700 PinMux v0.94'!AB132&amp;" vs "&amp;'RT700 PinMux v0.95'!AB132)</f>
        <v/>
      </c>
      <c r="AC132" s="45" t="str">
        <f>IF('RT700 PinMux v0.94'!AC132='RT700 PinMux v0.95'!AC132,"",'RT700 PinMux v0.94'!AC132&amp;" vs "&amp;'RT700 PinMux v0.95'!AC132)</f>
        <v/>
      </c>
      <c r="AD132" s="11" t="str">
        <f>IF('RT700 PinMux v0.94'!AD132='RT700 PinMux v0.95'!AD132,"",'RT700 PinMux v0.94'!AD132&amp;" vs "&amp;'RT700 PinMux v0.95'!AD132)</f>
        <v/>
      </c>
      <c r="AE132" s="21" t="str">
        <f>IF('RT700 PinMux v0.94'!AE132='RT700 PinMux v0.95'!AE132,"",'RT700 PinMux v0.94'!AE132&amp;" vs "&amp;'RT700 PinMux v0.95'!AE132)</f>
        <v/>
      </c>
      <c r="AF132" s="10" t="str">
        <f>IF('RT700 PinMux v0.94'!AF132='RT700 PinMux v0.95'!AF132,"",'RT700 PinMux v0.94'!AF132&amp;" vs "&amp;'RT700 PinMux v0.95'!AF132)</f>
        <v/>
      </c>
    </row>
    <row r="133" spans="2:32" s="7" customFormat="1" ht="11.5" x14ac:dyDescent="0.25">
      <c r="B133" s="226" t="str">
        <f>'RT700 PinMux v0.95'!B133</f>
        <v>VDDN</v>
      </c>
      <c r="C133" s="218" t="str">
        <f>'RT700 PinMux v0.95'!C133</f>
        <v>VDDIO_5</v>
      </c>
      <c r="D133" s="250" t="str">
        <f>IF('RT700 PinMux v0.94'!D133='RT700 PinMux v0.95'!D133,"",'RT700 PinMux v0.94'!D133&amp;" vs "&amp;'RT700 PinMux v0.95'!D133)</f>
        <v/>
      </c>
      <c r="E133" s="363" t="str">
        <f>IF('RT700 PinMux v0.94'!E133='RT700 PinMux v0.95'!E133,"",'RT700 PinMux v0.94'!E133&amp;" vs "&amp;'RT700 PinMux v0.95'!E133)</f>
        <v/>
      </c>
      <c r="F133" s="363" t="str">
        <f>IF('RT700 PinMux v0.94'!F133='RT700 PinMux v0.95'!F133,"",'RT700 PinMux v0.94'!F133&amp;" vs "&amp;'RT700 PinMux v0.95'!F133)</f>
        <v/>
      </c>
      <c r="G133" s="362" t="str">
        <f>IF('RT700 PinMux v0.94'!G133='RT700 PinMux v0.95'!G133,"",'RT700 PinMux v0.94'!G133&amp;" vs "&amp;'RT700 PinMux v0.95'!G133)</f>
        <v/>
      </c>
      <c r="H133" s="202" t="str">
        <f>IF('RT700 PinMux v0.94'!H133='RT700 PinMux v0.95'!H133,"",'RT700 PinMux v0.94'!H133&amp;" vs "&amp;'RT700 PinMux v0.95'!H133)</f>
        <v/>
      </c>
      <c r="I133" s="202" t="str">
        <f>IF('RT700 PinMux v0.94'!I133='RT700 PinMux v0.95'!I133,"",'RT700 PinMux v0.94'!I133&amp;" vs "&amp;'RT700 PinMux v0.95'!I133)</f>
        <v/>
      </c>
      <c r="J133" s="202" t="str">
        <f>IF('RT700 PinMux v0.94'!J133='RT700 PinMux v0.95'!J133,"",'RT700 PinMux v0.94'!J133&amp;" vs "&amp;'RT700 PinMux v0.95'!J133)</f>
        <v/>
      </c>
      <c r="K133" s="203" t="str">
        <f>IF('RT700 PinMux v0.94'!K133='RT700 PinMux v0.95'!K133,"",'RT700 PinMux v0.94'!K133&amp;" vs "&amp;'RT700 PinMux v0.95'!K133)</f>
        <v/>
      </c>
      <c r="L133" s="324" t="str">
        <f>IF('RT700 PinMux v0.94'!L133='RT700 PinMux v0.95'!L133,"",'RT700 PinMux v0.94'!L133&amp;" vs "&amp;'RT700 PinMux v0.95'!L133)</f>
        <v/>
      </c>
      <c r="M133" s="240" t="str">
        <f>IF('RT700 PinMux v0.94'!M133='RT700 PinMux v0.95'!M133,"",'RT700 PinMux v0.94'!M133&amp;" vs "&amp;'RT700 PinMux v0.95'!M133)</f>
        <v/>
      </c>
      <c r="N133" s="95" t="str">
        <f>IF('RT700 PinMux v0.94'!N133='RT700 PinMux v0.95'!N133,"",'RT700 PinMux v0.94'!N133&amp;" vs "&amp;'RT700 PinMux v0.95'!N133)</f>
        <v/>
      </c>
      <c r="O133" s="134" t="str">
        <f>IF('RT700 PinMux v0.94'!O133='RT700 PinMux v0.95'!O133,"",'RT700 PinMux v0.94'!O133&amp;" vs "&amp;'RT700 PinMux v0.95'!O133)</f>
        <v/>
      </c>
      <c r="P133" s="134" t="str">
        <f>IF('RT700 PinMux v0.94'!P133='RT700 PinMux v0.95'!P133,"",'RT700 PinMux v0.94'!P133&amp;" vs "&amp;'RT700 PinMux v0.95'!P133)</f>
        <v/>
      </c>
      <c r="Q133" s="134" t="str">
        <f>IF('RT700 PinMux v0.94'!Q133='RT700 PinMux v0.95'!Q133,"",'RT700 PinMux v0.94'!Q133&amp;" vs "&amp;'RT700 PinMux v0.95'!Q133)</f>
        <v/>
      </c>
      <c r="R133" s="134" t="str">
        <f>IF('RT700 PinMux v0.94'!R133='RT700 PinMux v0.95'!R133,"",'RT700 PinMux v0.94'!R133&amp;" vs "&amp;'RT700 PinMux v0.95'!R133)</f>
        <v/>
      </c>
      <c r="S133" s="134" t="str">
        <f>IF('RT700 PinMux v0.94'!S133='RT700 PinMux v0.95'!S133,"",'RT700 PinMux v0.94'!S133&amp;" vs "&amp;'RT700 PinMux v0.95'!S133)</f>
        <v/>
      </c>
      <c r="T133" s="134"/>
      <c r="U133" s="134"/>
      <c r="V133" s="206"/>
      <c r="W133" s="134"/>
      <c r="X133" s="206"/>
      <c r="Y133" s="206"/>
      <c r="Z133" s="206"/>
      <c r="AA133" s="205" t="str">
        <f>IF('RT700 PinMux v0.94'!AA133='RT700 PinMux v0.95'!AA133,"",'RT700 PinMux v0.94'!AA133&amp;" vs "&amp;'RT700 PinMux v0.95'!AA133)</f>
        <v/>
      </c>
      <c r="AB133" s="191" t="str">
        <f>IF('RT700 PinMux v0.94'!AB133='RT700 PinMux v0.95'!AB133,"",'RT700 PinMux v0.94'!AB133&amp;" vs "&amp;'RT700 PinMux v0.95'!AB133)</f>
        <v/>
      </c>
      <c r="AC133" s="45" t="str">
        <f>IF('RT700 PinMux v0.94'!AC133='RT700 PinMux v0.95'!AC133,"",'RT700 PinMux v0.94'!AC133&amp;" vs "&amp;'RT700 PinMux v0.95'!AC133)</f>
        <v/>
      </c>
      <c r="AD133" s="11" t="str">
        <f>IF('RT700 PinMux v0.94'!AD133='RT700 PinMux v0.95'!AD133,"",'RT700 PinMux v0.94'!AD133&amp;" vs "&amp;'RT700 PinMux v0.95'!AD133)</f>
        <v/>
      </c>
      <c r="AE133" s="21" t="str">
        <f>IF('RT700 PinMux v0.94'!AE133='RT700 PinMux v0.95'!AE133,"",'RT700 PinMux v0.94'!AE133&amp;" vs "&amp;'RT700 PinMux v0.95'!AE133)</f>
        <v/>
      </c>
      <c r="AF133" s="10" t="str">
        <f>IF('RT700 PinMux v0.94'!AF133='RT700 PinMux v0.95'!AF133,"",'RT700 PinMux v0.94'!AF133&amp;" vs "&amp;'RT700 PinMux v0.95'!AF133)</f>
        <v/>
      </c>
    </row>
    <row r="134" spans="2:32" s="7" customFormat="1" ht="12" x14ac:dyDescent="0.25">
      <c r="B134" s="226" t="str">
        <f>'RT700 PinMux v0.95'!B134</f>
        <v>VDDN</v>
      </c>
      <c r="C134" s="218" t="str">
        <f>'RT700 PinMux v0.95'!C134</f>
        <v>VDDIO_5</v>
      </c>
      <c r="D134" s="250" t="str">
        <f>IF('RT700 PinMux v0.94'!D134='RT700 PinMux v0.95'!D134,"",'RT700 PinMux v0.94'!D134&amp;" vs "&amp;'RT700 PinMux v0.95'!D134)</f>
        <v/>
      </c>
      <c r="E134" s="363" t="str">
        <f>IF('RT700 PinMux v0.94'!E134='RT700 PinMux v0.95'!E134,"",'RT700 PinMux v0.94'!E134&amp;" vs "&amp;'RT700 PinMux v0.95'!E134)</f>
        <v/>
      </c>
      <c r="F134" s="363" t="str">
        <f>IF('RT700 PinMux v0.94'!F134='RT700 PinMux v0.95'!F134,"",'RT700 PinMux v0.94'!F134&amp;" vs "&amp;'RT700 PinMux v0.95'!F134)</f>
        <v/>
      </c>
      <c r="G134" s="362" t="str">
        <f>IF('RT700 PinMux v0.94'!G134='RT700 PinMux v0.95'!G134,"",'RT700 PinMux v0.94'!G134&amp;" vs "&amp;'RT700 PinMux v0.95'!G134)</f>
        <v/>
      </c>
      <c r="H134" s="202" t="str">
        <f>IF('RT700 PinMux v0.94'!H134='RT700 PinMux v0.95'!H134,"",'RT700 PinMux v0.94'!H134&amp;" vs "&amp;'RT700 PinMux v0.95'!H134)</f>
        <v/>
      </c>
      <c r="I134" s="202" t="str">
        <f>IF('RT700 PinMux v0.94'!I134='RT700 PinMux v0.95'!I134,"",'RT700 PinMux v0.94'!I134&amp;" vs "&amp;'RT700 PinMux v0.95'!I134)</f>
        <v/>
      </c>
      <c r="J134" s="202" t="str">
        <f>IF('RT700 PinMux v0.94'!J134='RT700 PinMux v0.95'!J134,"",'RT700 PinMux v0.94'!J134&amp;" vs "&amp;'RT700 PinMux v0.95'!J134)</f>
        <v/>
      </c>
      <c r="K134" s="203" t="str">
        <f>IF('RT700 PinMux v0.94'!K134='RT700 PinMux v0.95'!K134,"",'RT700 PinMux v0.94'!K134&amp;" vs "&amp;'RT700 PinMux v0.95'!K134)</f>
        <v/>
      </c>
      <c r="L134" s="324" t="str">
        <f>IF('RT700 PinMux v0.94'!L134='RT700 PinMux v0.95'!L134,"",'RT700 PinMux v0.94'!L134&amp;" vs "&amp;'RT700 PinMux v0.95'!L134)</f>
        <v/>
      </c>
      <c r="M134" s="240" t="str">
        <f>IF('RT700 PinMux v0.94'!M134='RT700 PinMux v0.95'!M134,"",'RT700 PinMux v0.94'!M134&amp;" vs "&amp;'RT700 PinMux v0.95'!M134)</f>
        <v/>
      </c>
      <c r="N134" s="95" t="str">
        <f>IF('RT700 PinMux v0.94'!N134='RT700 PinMux v0.95'!N134,"",'RT700 PinMux v0.94'!N134&amp;" vs "&amp;'RT700 PinMux v0.95'!N134)</f>
        <v/>
      </c>
      <c r="O134" s="134" t="str">
        <f>IF('RT700 PinMux v0.94'!O134='RT700 PinMux v0.95'!O134,"",'RT700 PinMux v0.94'!O134&amp;" vs "&amp;'RT700 PinMux v0.95'!O134)</f>
        <v/>
      </c>
      <c r="P134" s="134" t="str">
        <f>IF('RT700 PinMux v0.94'!P134='RT700 PinMux v0.95'!P134,"",'RT700 PinMux v0.94'!P134&amp;" vs "&amp;'RT700 PinMux v0.95'!P134)</f>
        <v/>
      </c>
      <c r="Q134" s="134" t="str">
        <f>IF('RT700 PinMux v0.94'!Q134='RT700 PinMux v0.95'!Q134,"",'RT700 PinMux v0.94'!Q134&amp;" vs "&amp;'RT700 PinMux v0.95'!Q134)</f>
        <v/>
      </c>
      <c r="R134" s="134" t="str">
        <f>IF('RT700 PinMux v0.94'!R134='RT700 PinMux v0.95'!R134,"",'RT700 PinMux v0.94'!R134&amp;" vs "&amp;'RT700 PinMux v0.95'!R134)</f>
        <v/>
      </c>
      <c r="S134" s="134" t="str">
        <f>IF('RT700 PinMux v0.94'!S134='RT700 PinMux v0.95'!S134,"",'RT700 PinMux v0.94'!S134&amp;" vs "&amp;'RT700 PinMux v0.95'!S134)</f>
        <v/>
      </c>
      <c r="T134" s="134"/>
      <c r="U134" s="134"/>
      <c r="V134" s="134"/>
      <c r="W134" s="134"/>
      <c r="X134" s="204"/>
      <c r="Y134" s="206"/>
      <c r="Z134" s="206"/>
      <c r="AA134" s="205" t="str">
        <f>IF('RT700 PinMux v0.94'!AA134='RT700 PinMux v0.95'!AA134,"",'RT700 PinMux v0.94'!AA134&amp;" vs "&amp;'RT700 PinMux v0.95'!AA134)</f>
        <v/>
      </c>
      <c r="AB134" s="191" t="str">
        <f>IF('RT700 PinMux v0.94'!AB134='RT700 PinMux v0.95'!AB134,"",'RT700 PinMux v0.94'!AB134&amp;" vs "&amp;'RT700 PinMux v0.95'!AB134)</f>
        <v/>
      </c>
      <c r="AC134" s="45" t="str">
        <f>IF('RT700 PinMux v0.94'!AC134='RT700 PinMux v0.95'!AC134,"",'RT700 PinMux v0.94'!AC134&amp;" vs "&amp;'RT700 PinMux v0.95'!AC134)</f>
        <v/>
      </c>
      <c r="AD134" s="11" t="str">
        <f>IF('RT700 PinMux v0.94'!AD134='RT700 PinMux v0.95'!AD134,"",'RT700 PinMux v0.94'!AD134&amp;" vs "&amp;'RT700 PinMux v0.95'!AD134)</f>
        <v/>
      </c>
      <c r="AE134" s="21" t="str">
        <f>IF('RT700 PinMux v0.94'!AE134='RT700 PinMux v0.95'!AE134,"",'RT700 PinMux v0.94'!AE134&amp;" vs "&amp;'RT700 PinMux v0.95'!AE134)</f>
        <v/>
      </c>
      <c r="AF134" s="10" t="str">
        <f>IF('RT700 PinMux v0.94'!AF134='RT700 PinMux v0.95'!AF134,"",'RT700 PinMux v0.94'!AF134&amp;" vs "&amp;'RT700 PinMux v0.95'!AF134)</f>
        <v/>
      </c>
    </row>
    <row r="135" spans="2:32" s="7" customFormat="1" ht="12" x14ac:dyDescent="0.25">
      <c r="B135" s="226" t="str">
        <f>'RT700 PinMux v0.95'!B135</f>
        <v>VDDN</v>
      </c>
      <c r="C135" s="218" t="str">
        <f>'RT700 PinMux v0.95'!C135</f>
        <v>VDDIO_5</v>
      </c>
      <c r="D135" s="250" t="str">
        <f>IF('RT700 PinMux v0.94'!D135='RT700 PinMux v0.95'!D135,"",'RT700 PinMux v0.94'!D135&amp;" vs "&amp;'RT700 PinMux v0.95'!D135)</f>
        <v/>
      </c>
      <c r="E135" s="363" t="str">
        <f>IF('RT700 PinMux v0.94'!E135='RT700 PinMux v0.95'!E135,"",'RT700 PinMux v0.94'!E135&amp;" vs "&amp;'RT700 PinMux v0.95'!E135)</f>
        <v/>
      </c>
      <c r="F135" s="363" t="str">
        <f>IF('RT700 PinMux v0.94'!F135='RT700 PinMux v0.95'!F135,"",'RT700 PinMux v0.94'!F135&amp;" vs "&amp;'RT700 PinMux v0.95'!F135)</f>
        <v/>
      </c>
      <c r="G135" s="362" t="str">
        <f>IF('RT700 PinMux v0.94'!G135='RT700 PinMux v0.95'!G135,"",'RT700 PinMux v0.94'!G135&amp;" vs "&amp;'RT700 PinMux v0.95'!G135)</f>
        <v/>
      </c>
      <c r="H135" s="202" t="str">
        <f>IF('RT700 PinMux v0.94'!H135='RT700 PinMux v0.95'!H135,"",'RT700 PinMux v0.94'!H135&amp;" vs "&amp;'RT700 PinMux v0.95'!H135)</f>
        <v/>
      </c>
      <c r="I135" s="202" t="str">
        <f>IF('RT700 PinMux v0.94'!I135='RT700 PinMux v0.95'!I135,"",'RT700 PinMux v0.94'!I135&amp;" vs "&amp;'RT700 PinMux v0.95'!I135)</f>
        <v/>
      </c>
      <c r="J135" s="202" t="str">
        <f>IF('RT700 PinMux v0.94'!J135='RT700 PinMux v0.95'!J135,"",'RT700 PinMux v0.94'!J135&amp;" vs "&amp;'RT700 PinMux v0.95'!J135)</f>
        <v/>
      </c>
      <c r="K135" s="203" t="str">
        <f>IF('RT700 PinMux v0.94'!K135='RT700 PinMux v0.95'!K135,"",'RT700 PinMux v0.94'!K135&amp;" vs "&amp;'RT700 PinMux v0.95'!K135)</f>
        <v/>
      </c>
      <c r="L135" s="324" t="str">
        <f>IF('RT700 PinMux v0.94'!L135='RT700 PinMux v0.95'!L135,"",'RT700 PinMux v0.94'!L135&amp;" vs "&amp;'RT700 PinMux v0.95'!L135)</f>
        <v/>
      </c>
      <c r="M135" s="240" t="str">
        <f>IF('RT700 PinMux v0.94'!M135='RT700 PinMux v0.95'!M135,"",'RT700 PinMux v0.94'!M135&amp;" vs "&amp;'RT700 PinMux v0.95'!M135)</f>
        <v/>
      </c>
      <c r="N135" s="95" t="str">
        <f>IF('RT700 PinMux v0.94'!N135='RT700 PinMux v0.95'!N135,"",'RT700 PinMux v0.94'!N135&amp;" vs "&amp;'RT700 PinMux v0.95'!N135)</f>
        <v/>
      </c>
      <c r="O135" s="134" t="str">
        <f>IF('RT700 PinMux v0.94'!O135='RT700 PinMux v0.95'!O135,"",'RT700 PinMux v0.94'!O135&amp;" vs "&amp;'RT700 PinMux v0.95'!O135)</f>
        <v/>
      </c>
      <c r="P135" s="134" t="str">
        <f>IF('RT700 PinMux v0.94'!P135='RT700 PinMux v0.95'!P135,"",'RT700 PinMux v0.94'!P135&amp;" vs "&amp;'RT700 PinMux v0.95'!P135)</f>
        <v/>
      </c>
      <c r="Q135" s="134" t="str">
        <f>IF('RT700 PinMux v0.94'!Q135='RT700 PinMux v0.95'!Q135,"",'RT700 PinMux v0.94'!Q135&amp;" vs "&amp;'RT700 PinMux v0.95'!Q135)</f>
        <v/>
      </c>
      <c r="R135" s="134" t="str">
        <f>IF('RT700 PinMux v0.94'!R135='RT700 PinMux v0.95'!R135,"",'RT700 PinMux v0.94'!R135&amp;" vs "&amp;'RT700 PinMux v0.95'!R135)</f>
        <v/>
      </c>
      <c r="S135" s="134" t="str">
        <f>IF('RT700 PinMux v0.94'!S135='RT700 PinMux v0.95'!S135,"",'RT700 PinMux v0.94'!S135&amp;" vs "&amp;'RT700 PinMux v0.95'!S135)</f>
        <v/>
      </c>
      <c r="T135" s="134"/>
      <c r="U135" s="134"/>
      <c r="V135" s="134"/>
      <c r="W135" s="134"/>
      <c r="X135" s="204"/>
      <c r="Y135" s="206"/>
      <c r="Z135" s="206"/>
      <c r="AA135" s="205" t="str">
        <f>IF('RT700 PinMux v0.94'!AA135='RT700 PinMux v0.95'!AA135,"",'RT700 PinMux v0.94'!AA135&amp;" vs "&amp;'RT700 PinMux v0.95'!AA135)</f>
        <v/>
      </c>
      <c r="AB135" s="191" t="str">
        <f>IF('RT700 PinMux v0.94'!AB135='RT700 PinMux v0.95'!AB135,"",'RT700 PinMux v0.94'!AB135&amp;" vs "&amp;'RT700 PinMux v0.95'!AB135)</f>
        <v/>
      </c>
      <c r="AC135" s="45" t="str">
        <f>IF('RT700 PinMux v0.94'!AC135='RT700 PinMux v0.95'!AC135,"",'RT700 PinMux v0.94'!AC135&amp;" vs "&amp;'RT700 PinMux v0.95'!AC135)</f>
        <v/>
      </c>
      <c r="AD135" s="11" t="str">
        <f>IF('RT700 PinMux v0.94'!AD135='RT700 PinMux v0.95'!AD135,"",'RT700 PinMux v0.94'!AD135&amp;" vs "&amp;'RT700 PinMux v0.95'!AD135)</f>
        <v/>
      </c>
      <c r="AE135" s="21" t="str">
        <f>IF('RT700 PinMux v0.94'!AE135='RT700 PinMux v0.95'!AE135,"",'RT700 PinMux v0.94'!AE135&amp;" vs "&amp;'RT700 PinMux v0.95'!AE135)</f>
        <v/>
      </c>
      <c r="AF135" s="10" t="str">
        <f>IF('RT700 PinMux v0.94'!AF135='RT700 PinMux v0.95'!AF135,"",'RT700 PinMux v0.94'!AF135&amp;" vs "&amp;'RT700 PinMux v0.95'!AF135)</f>
        <v/>
      </c>
    </row>
    <row r="136" spans="2:32" s="7" customFormat="1" ht="11.5" x14ac:dyDescent="0.25">
      <c r="B136" s="226" t="str">
        <f>'RT700 PinMux v0.95'!B136</f>
        <v>VDDN</v>
      </c>
      <c r="C136" s="218" t="str">
        <f>'RT700 PinMux v0.95'!C136</f>
        <v>VDDIO_5</v>
      </c>
      <c r="D136" s="250" t="str">
        <f>IF('RT700 PinMux v0.94'!D136='RT700 PinMux v0.95'!D136,"",'RT700 PinMux v0.94'!D136&amp;" vs "&amp;'RT700 PinMux v0.95'!D136)</f>
        <v/>
      </c>
      <c r="E136" s="363" t="str">
        <f>IF('RT700 PinMux v0.94'!E136='RT700 PinMux v0.95'!E136,"",'RT700 PinMux v0.94'!E136&amp;" vs "&amp;'RT700 PinMux v0.95'!E136)</f>
        <v/>
      </c>
      <c r="F136" s="363" t="str">
        <f>IF('RT700 PinMux v0.94'!F136='RT700 PinMux v0.95'!F136,"",'RT700 PinMux v0.94'!F136&amp;" vs "&amp;'RT700 PinMux v0.95'!F136)</f>
        <v/>
      </c>
      <c r="G136" s="362" t="str">
        <f>IF('RT700 PinMux v0.94'!G136='RT700 PinMux v0.95'!G136,"",'RT700 PinMux v0.94'!G136&amp;" vs "&amp;'RT700 PinMux v0.95'!G136)</f>
        <v/>
      </c>
      <c r="H136" s="202" t="str">
        <f>IF('RT700 PinMux v0.94'!H136='RT700 PinMux v0.95'!H136,"",'RT700 PinMux v0.94'!H136&amp;" vs "&amp;'RT700 PinMux v0.95'!H136)</f>
        <v/>
      </c>
      <c r="I136" s="202" t="str">
        <f>IF('RT700 PinMux v0.94'!I136='RT700 PinMux v0.95'!I136,"",'RT700 PinMux v0.94'!I136&amp;" vs "&amp;'RT700 PinMux v0.95'!I136)</f>
        <v/>
      </c>
      <c r="J136" s="202" t="str">
        <f>IF('RT700 PinMux v0.94'!J136='RT700 PinMux v0.95'!J136,"",'RT700 PinMux v0.94'!J136&amp;" vs "&amp;'RT700 PinMux v0.95'!J136)</f>
        <v/>
      </c>
      <c r="K136" s="203" t="str">
        <f>IF('RT700 PinMux v0.94'!K136='RT700 PinMux v0.95'!K136,"",'RT700 PinMux v0.94'!K136&amp;" vs "&amp;'RT700 PinMux v0.95'!K136)</f>
        <v/>
      </c>
      <c r="L136" s="324" t="str">
        <f>IF('RT700 PinMux v0.94'!L136='RT700 PinMux v0.95'!L136,"",'RT700 PinMux v0.94'!L136&amp;" vs "&amp;'RT700 PinMux v0.95'!L136)</f>
        <v/>
      </c>
      <c r="M136" s="240" t="str">
        <f>IF('RT700 PinMux v0.94'!M136='RT700 PinMux v0.95'!M136,"",'RT700 PinMux v0.94'!M136&amp;" vs "&amp;'RT700 PinMux v0.95'!M136)</f>
        <v/>
      </c>
      <c r="N136" s="95" t="str">
        <f>IF('RT700 PinMux v0.94'!N136='RT700 PinMux v0.95'!N136,"",'RT700 PinMux v0.94'!N136&amp;" vs "&amp;'RT700 PinMux v0.95'!N136)</f>
        <v/>
      </c>
      <c r="O136" s="134" t="str">
        <f>IF('RT700 PinMux v0.94'!O136='RT700 PinMux v0.95'!O136,"",'RT700 PinMux v0.94'!O136&amp;" vs "&amp;'RT700 PinMux v0.95'!O136)</f>
        <v/>
      </c>
      <c r="P136" s="134" t="str">
        <f>IF('RT700 PinMux v0.94'!P136='RT700 PinMux v0.95'!P136,"",'RT700 PinMux v0.94'!P136&amp;" vs "&amp;'RT700 PinMux v0.95'!P136)</f>
        <v/>
      </c>
      <c r="Q136" s="134" t="str">
        <f>IF('RT700 PinMux v0.94'!Q136='RT700 PinMux v0.95'!Q136,"",'RT700 PinMux v0.94'!Q136&amp;" vs "&amp;'RT700 PinMux v0.95'!Q136)</f>
        <v/>
      </c>
      <c r="R136" s="134" t="str">
        <f>IF('RT700 PinMux v0.94'!R136='RT700 PinMux v0.95'!R136,"",'RT700 PinMux v0.94'!R136&amp;" vs "&amp;'RT700 PinMux v0.95'!R136)</f>
        <v/>
      </c>
      <c r="S136" s="134" t="str">
        <f>IF('RT700 PinMux v0.94'!S136='RT700 PinMux v0.95'!S136,"",'RT700 PinMux v0.94'!S136&amp;" vs "&amp;'RT700 PinMux v0.95'!S136)</f>
        <v/>
      </c>
      <c r="T136" s="134"/>
      <c r="U136" s="134"/>
      <c r="V136" s="206"/>
      <c r="W136" s="134"/>
      <c r="X136" s="206"/>
      <c r="Y136" s="206"/>
      <c r="Z136" s="206"/>
      <c r="AA136" s="205" t="str">
        <f>IF('RT700 PinMux v0.94'!AA136='RT700 PinMux v0.95'!AA136,"",'RT700 PinMux v0.94'!AA136&amp;" vs "&amp;'RT700 PinMux v0.95'!AA136)</f>
        <v/>
      </c>
      <c r="AB136" s="191" t="str">
        <f>IF('RT700 PinMux v0.94'!AB136='RT700 PinMux v0.95'!AB136,"",'RT700 PinMux v0.94'!AB136&amp;" vs "&amp;'RT700 PinMux v0.95'!AB136)</f>
        <v/>
      </c>
      <c r="AC136" s="45" t="str">
        <f>IF('RT700 PinMux v0.94'!AC136='RT700 PinMux v0.95'!AC136,"",'RT700 PinMux v0.94'!AC136&amp;" vs "&amp;'RT700 PinMux v0.95'!AC136)</f>
        <v/>
      </c>
      <c r="AD136" s="11" t="str">
        <f>IF('RT700 PinMux v0.94'!AD136='RT700 PinMux v0.95'!AD136,"",'RT700 PinMux v0.94'!AD136&amp;" vs "&amp;'RT700 PinMux v0.95'!AD136)</f>
        <v/>
      </c>
      <c r="AE136" s="21" t="str">
        <f>IF('RT700 PinMux v0.94'!AE136='RT700 PinMux v0.95'!AE136,"",'RT700 PinMux v0.94'!AE136&amp;" vs "&amp;'RT700 PinMux v0.95'!AE136)</f>
        <v/>
      </c>
      <c r="AF136" s="10" t="str">
        <f>IF('RT700 PinMux v0.94'!AF136='RT700 PinMux v0.95'!AF136,"",'RT700 PinMux v0.94'!AF136&amp;" vs "&amp;'RT700 PinMux v0.95'!AF136)</f>
        <v/>
      </c>
    </row>
    <row r="137" spans="2:32" s="7" customFormat="1" ht="12" x14ac:dyDescent="0.25">
      <c r="B137" s="226" t="str">
        <f>'RT700 PinMux v0.95'!B137</f>
        <v>VDDN</v>
      </c>
      <c r="C137" s="218" t="str">
        <f>'RT700 PinMux v0.95'!C137</f>
        <v>VDDIO_5</v>
      </c>
      <c r="D137" s="250" t="str">
        <f>IF('RT700 PinMux v0.94'!D137='RT700 PinMux v0.95'!D137,"",'RT700 PinMux v0.94'!D137&amp;" vs "&amp;'RT700 PinMux v0.95'!D137)</f>
        <v/>
      </c>
      <c r="E137" s="363" t="str">
        <f>IF('RT700 PinMux v0.94'!E137='RT700 PinMux v0.95'!E137,"",'RT700 PinMux v0.94'!E137&amp;" vs "&amp;'RT700 PinMux v0.95'!E137)</f>
        <v/>
      </c>
      <c r="F137" s="363" t="str">
        <f>IF('RT700 PinMux v0.94'!F137='RT700 PinMux v0.95'!F137,"",'RT700 PinMux v0.94'!F137&amp;" vs "&amp;'RT700 PinMux v0.95'!F137)</f>
        <v/>
      </c>
      <c r="G137" s="362" t="str">
        <f>IF('RT700 PinMux v0.94'!G137='RT700 PinMux v0.95'!G137,"",'RT700 PinMux v0.94'!G137&amp;" vs "&amp;'RT700 PinMux v0.95'!G137)</f>
        <v/>
      </c>
      <c r="H137" s="202" t="str">
        <f>IF('RT700 PinMux v0.94'!H137='RT700 PinMux v0.95'!H137,"",'RT700 PinMux v0.94'!H137&amp;" vs "&amp;'RT700 PinMux v0.95'!H137)</f>
        <v/>
      </c>
      <c r="I137" s="202" t="str">
        <f>IF('RT700 PinMux v0.94'!I137='RT700 PinMux v0.95'!I137,"",'RT700 PinMux v0.94'!I137&amp;" vs "&amp;'RT700 PinMux v0.95'!I137)</f>
        <v/>
      </c>
      <c r="J137" s="202" t="str">
        <f>IF('RT700 PinMux v0.94'!J137='RT700 PinMux v0.95'!J137,"",'RT700 PinMux v0.94'!J137&amp;" vs "&amp;'RT700 PinMux v0.95'!J137)</f>
        <v/>
      </c>
      <c r="K137" s="203" t="str">
        <f>IF('RT700 PinMux v0.94'!K137='RT700 PinMux v0.95'!K137,"",'RT700 PinMux v0.94'!K137&amp;" vs "&amp;'RT700 PinMux v0.95'!K137)</f>
        <v/>
      </c>
      <c r="L137" s="324" t="str">
        <f>IF('RT700 PinMux v0.94'!L137='RT700 PinMux v0.95'!L137,"",'RT700 PinMux v0.94'!L137&amp;" vs "&amp;'RT700 PinMux v0.95'!L137)</f>
        <v/>
      </c>
      <c r="M137" s="240" t="str">
        <f>IF('RT700 PinMux v0.94'!M137='RT700 PinMux v0.95'!M137,"",'RT700 PinMux v0.94'!M137&amp;" vs "&amp;'RT700 PinMux v0.95'!M137)</f>
        <v/>
      </c>
      <c r="N137" s="95" t="str">
        <f>IF('RT700 PinMux v0.94'!N137='RT700 PinMux v0.95'!N137,"",'RT700 PinMux v0.94'!N137&amp;" vs "&amp;'RT700 PinMux v0.95'!N137)</f>
        <v/>
      </c>
      <c r="O137" s="134" t="str">
        <f>IF('RT700 PinMux v0.94'!O137='RT700 PinMux v0.95'!O137,"",'RT700 PinMux v0.94'!O137&amp;" vs "&amp;'RT700 PinMux v0.95'!O137)</f>
        <v/>
      </c>
      <c r="P137" s="134" t="str">
        <f>IF('RT700 PinMux v0.94'!P137='RT700 PinMux v0.95'!P137,"",'RT700 PinMux v0.94'!P137&amp;" vs "&amp;'RT700 PinMux v0.95'!P137)</f>
        <v/>
      </c>
      <c r="Q137" s="134" t="str">
        <f>IF('RT700 PinMux v0.94'!Q137='RT700 PinMux v0.95'!Q137,"",'RT700 PinMux v0.94'!Q137&amp;" vs "&amp;'RT700 PinMux v0.95'!Q137)</f>
        <v/>
      </c>
      <c r="R137" s="134" t="str">
        <f>IF('RT700 PinMux v0.94'!R137='RT700 PinMux v0.95'!R137,"",'RT700 PinMux v0.94'!R137&amp;" vs "&amp;'RT700 PinMux v0.95'!R137)</f>
        <v/>
      </c>
      <c r="S137" s="134" t="str">
        <f>IF('RT700 PinMux v0.94'!S137='RT700 PinMux v0.95'!S137,"",'RT700 PinMux v0.94'!S137&amp;" vs "&amp;'RT700 PinMux v0.95'!S137)</f>
        <v/>
      </c>
      <c r="T137" s="134"/>
      <c r="U137" s="134"/>
      <c r="V137" s="206"/>
      <c r="W137" s="134"/>
      <c r="X137" s="204"/>
      <c r="Y137" s="204"/>
      <c r="Z137" s="204"/>
      <c r="AA137" s="205" t="str">
        <f>IF('RT700 PinMux v0.94'!AA137='RT700 PinMux v0.95'!AA137,"",'RT700 PinMux v0.94'!AA137&amp;" vs "&amp;'RT700 PinMux v0.95'!AA137)</f>
        <v/>
      </c>
      <c r="AB137" s="191" t="str">
        <f>IF('RT700 PinMux v0.94'!AB137='RT700 PinMux v0.95'!AB137,"",'RT700 PinMux v0.94'!AB137&amp;" vs "&amp;'RT700 PinMux v0.95'!AB137)</f>
        <v/>
      </c>
      <c r="AC137" s="45" t="str">
        <f>IF('RT700 PinMux v0.94'!AC137='RT700 PinMux v0.95'!AC137,"",'RT700 PinMux v0.94'!AC137&amp;" vs "&amp;'RT700 PinMux v0.95'!AC137)</f>
        <v/>
      </c>
      <c r="AD137" s="11" t="str">
        <f>IF('RT700 PinMux v0.94'!AD137='RT700 PinMux v0.95'!AD137,"",'RT700 PinMux v0.94'!AD137&amp;" vs "&amp;'RT700 PinMux v0.95'!AD137)</f>
        <v/>
      </c>
      <c r="AE137" s="21" t="str">
        <f>IF('RT700 PinMux v0.94'!AE137='RT700 PinMux v0.95'!AE137,"",'RT700 PinMux v0.94'!AE137&amp;" vs "&amp;'RT700 PinMux v0.95'!AE137)</f>
        <v/>
      </c>
      <c r="AF137" s="10" t="str">
        <f>IF('RT700 PinMux v0.94'!AF137='RT700 PinMux v0.95'!AF137,"",'RT700 PinMux v0.94'!AF137&amp;" vs "&amp;'RT700 PinMux v0.95'!AF137)</f>
        <v/>
      </c>
    </row>
    <row r="138" spans="2:32" s="7" customFormat="1" ht="12" x14ac:dyDescent="0.25">
      <c r="B138" s="364"/>
      <c r="C138" s="113"/>
      <c r="D138" s="363"/>
      <c r="E138" s="363"/>
      <c r="F138" s="363"/>
      <c r="G138" s="362"/>
      <c r="H138" s="202"/>
      <c r="I138" s="202"/>
      <c r="J138" s="202"/>
      <c r="K138" s="203"/>
      <c r="L138" s="324"/>
      <c r="M138" s="134"/>
      <c r="N138" s="134"/>
      <c r="O138" s="134"/>
      <c r="P138" s="134"/>
      <c r="Q138" s="134"/>
      <c r="R138" s="134"/>
      <c r="S138" s="134"/>
      <c r="T138" s="134"/>
      <c r="U138" s="134"/>
      <c r="V138" s="134"/>
      <c r="W138" s="134"/>
      <c r="X138" s="204"/>
      <c r="Y138" s="204"/>
      <c r="Z138" s="204"/>
      <c r="AA138" s="205"/>
      <c r="AB138" s="199"/>
      <c r="AC138" s="45"/>
      <c r="AD138" s="11"/>
      <c r="AE138" s="21"/>
      <c r="AF138" s="10"/>
    </row>
    <row r="139" spans="2:32" s="7" customFormat="1" ht="12" x14ac:dyDescent="0.25">
      <c r="B139" s="364"/>
      <c r="C139" s="113"/>
      <c r="D139" s="363"/>
      <c r="E139" s="363"/>
      <c r="F139" s="363"/>
      <c r="G139" s="362"/>
      <c r="H139" s="202"/>
      <c r="I139" s="202"/>
      <c r="J139" s="202"/>
      <c r="K139" s="203"/>
      <c r="L139" s="32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204"/>
      <c r="Y139" s="204"/>
      <c r="Z139" s="204"/>
      <c r="AA139" s="205"/>
      <c r="AB139" s="199"/>
      <c r="AC139" s="45"/>
      <c r="AD139" s="11"/>
      <c r="AE139" s="21"/>
      <c r="AF139" s="10"/>
    </row>
    <row r="140" spans="2:32" s="7" customFormat="1" ht="12" x14ac:dyDescent="0.25">
      <c r="B140" s="226" t="str">
        <f>'RT700 PinMux v0.95'!B140</f>
        <v>VDDN</v>
      </c>
      <c r="C140" s="218" t="str">
        <f>'RT700 PinMux v0.95'!C140</f>
        <v>VDDIO_6</v>
      </c>
      <c r="D140" s="113" t="str">
        <f>IF('RT700 PinMux v0.94'!D140='RT700 PinMux v0.95'!D140,"",'RT700 PinMux v0.94'!D140&amp;" vs "&amp;'RT700 PinMux v0.95'!D140)</f>
        <v/>
      </c>
      <c r="E140" s="113" t="str">
        <f>IF('RT700 PinMux v0.94'!E140='RT700 PinMux v0.95'!E140,"",'RT700 PinMux v0.94'!E140&amp;" vs "&amp;'RT700 PinMux v0.95'!E140)</f>
        <v/>
      </c>
      <c r="F140" s="113" t="str">
        <f>IF('RT700 PinMux v0.94'!F140='RT700 PinMux v0.95'!F140,"",'RT700 PinMux v0.94'!F140&amp;" vs "&amp;'RT700 PinMux v0.95'!F140)</f>
        <v/>
      </c>
      <c r="G140" s="202" t="str">
        <f>IF('RT700 PinMux v0.94'!G140='RT700 PinMux v0.95'!G140,"",'RT700 PinMux v0.94'!G140&amp;" vs "&amp;'RT700 PinMux v0.95'!G140)</f>
        <v/>
      </c>
      <c r="H140" s="202" t="str">
        <f>IF('RT700 PinMux v0.94'!H140='RT700 PinMux v0.95'!H140,"",'RT700 PinMux v0.94'!H140&amp;" vs "&amp;'RT700 PinMux v0.95'!H140)</f>
        <v/>
      </c>
      <c r="I140" s="202" t="str">
        <f>IF('RT700 PinMux v0.94'!I140='RT700 PinMux v0.95'!I140,"",'RT700 PinMux v0.94'!I140&amp;" vs "&amp;'RT700 PinMux v0.95'!I140)</f>
        <v/>
      </c>
      <c r="J140" s="202" t="str">
        <f>IF('RT700 PinMux v0.94'!J140='RT700 PinMux v0.95'!J140,"",'RT700 PinMux v0.94'!J140&amp;" vs "&amp;'RT700 PinMux v0.95'!J140)</f>
        <v/>
      </c>
      <c r="K140" s="203" t="str">
        <f>IF('RT700 PinMux v0.94'!K140='RT700 PinMux v0.95'!K140,"",'RT700 PinMux v0.94'!K140&amp;" vs "&amp;'RT700 PinMux v0.95'!K140)</f>
        <v/>
      </c>
      <c r="L140" s="324" t="str">
        <f>IF('RT700 PinMux v0.94'!L140='RT700 PinMux v0.95'!L140,"",'RT700 PinMux v0.94'!L140&amp;" vs "&amp;'RT700 PinMux v0.95'!L140)</f>
        <v/>
      </c>
      <c r="M140" s="47" t="str">
        <f>IF('RT700 PinMux v0.94'!M140='RT700 PinMux v0.95'!M140,"",'RT700 PinMux v0.94'!M140&amp;" vs "&amp;'RT700 PinMux v0.95'!M140)</f>
        <v/>
      </c>
      <c r="N140" s="95" t="str">
        <f>IF('RT700 PinMux v0.94'!N140='RT700 PinMux v0.95'!N140,"",'RT700 PinMux v0.94'!N140&amp;" vs "&amp;'RT700 PinMux v0.95'!N140)</f>
        <v/>
      </c>
      <c r="O140" s="134" t="str">
        <f>IF('RT700 PinMux v0.94'!O140='RT700 PinMux v0.95'!O140,"",'RT700 PinMux v0.94'!O140&amp;" vs "&amp;'RT700 PinMux v0.95'!O140)</f>
        <v/>
      </c>
      <c r="P140" s="134" t="str">
        <f>IF('RT700 PinMux v0.94'!P140='RT700 PinMux v0.95'!P140,"",'RT700 PinMux v0.94'!P140&amp;" vs "&amp;'RT700 PinMux v0.95'!P140)</f>
        <v/>
      </c>
      <c r="Q140" s="134" t="str">
        <f>IF('RT700 PinMux v0.94'!Q140='RT700 PinMux v0.95'!Q140,"",'RT700 PinMux v0.94'!Q140&amp;" vs "&amp;'RT700 PinMux v0.95'!Q140)</f>
        <v/>
      </c>
      <c r="R140" s="134" t="str">
        <f>IF('RT700 PinMux v0.94'!R140='RT700 PinMux v0.95'!R140,"",'RT700 PinMux v0.94'!R140&amp;" vs "&amp;'RT700 PinMux v0.95'!R140)</f>
        <v/>
      </c>
      <c r="S140" s="134" t="str">
        <f>IF('RT700 PinMux v0.94'!S140='RT700 PinMux v0.95'!S140,"",'RT700 PinMux v0.94'!S140&amp;" vs "&amp;'RT700 PinMux v0.95'!S140)</f>
        <v/>
      </c>
      <c r="T140" s="134"/>
      <c r="U140" s="134"/>
      <c r="V140" s="134"/>
      <c r="W140" s="206"/>
      <c r="X140" s="204"/>
      <c r="Y140" s="204"/>
      <c r="Z140" s="204"/>
      <c r="AA140" s="207" t="str">
        <f>IF('RT700 PinMux v0.94'!AA140='RT700 PinMux v0.95'!AA140,"",'RT700 PinMux v0.94'!AA140&amp;" vs "&amp;'RT700 PinMux v0.95'!AA140)</f>
        <v/>
      </c>
      <c r="AB140" s="191" t="str">
        <f>IF('RT700 PinMux v0.94'!AB140='RT700 PinMux v0.95'!AB140,"",'RT700 PinMux v0.94'!AB140&amp;" vs "&amp;'RT700 PinMux v0.95'!AB140)</f>
        <v/>
      </c>
      <c r="AC140" s="45" t="str">
        <f>IF('RT700 PinMux v0.94'!AC140='RT700 PinMux v0.95'!AC140,"",'RT700 PinMux v0.94'!AC140&amp;" vs "&amp;'RT700 PinMux v0.95'!AC140)</f>
        <v/>
      </c>
      <c r="AD140" s="11" t="str">
        <f>IF('RT700 PinMux v0.94'!AD140='RT700 PinMux v0.95'!AD140,"",'RT700 PinMux v0.94'!AD140&amp;" vs "&amp;'RT700 PinMux v0.95'!AD140)</f>
        <v/>
      </c>
      <c r="AE140" s="21" t="str">
        <f>IF('RT700 PinMux v0.94'!AE140='RT700 PinMux v0.95'!AE140,"",'RT700 PinMux v0.94'!AE140&amp;" vs "&amp;'RT700 PinMux v0.95'!AE140)</f>
        <v/>
      </c>
      <c r="AF140" s="10" t="str">
        <f>IF('RT700 PinMux v0.94'!AF140='RT700 PinMux v0.95'!AF140,"",'RT700 PinMux v0.94'!AF140&amp;" vs "&amp;'RT700 PinMux v0.95'!AF140)</f>
        <v/>
      </c>
    </row>
    <row r="141" spans="2:32" s="7" customFormat="1" ht="12" x14ac:dyDescent="0.25">
      <c r="B141" s="226" t="str">
        <f>'RT700 PinMux v0.95'!B141</f>
        <v>VDDN</v>
      </c>
      <c r="C141" s="218" t="str">
        <f>'RT700 PinMux v0.95'!C141</f>
        <v>VDDIO_6</v>
      </c>
      <c r="D141" s="113" t="str">
        <f>IF('RT700 PinMux v0.94'!D141='RT700 PinMux v0.95'!D141,"",'RT700 PinMux v0.94'!D141&amp;" vs "&amp;'RT700 PinMux v0.95'!D141)</f>
        <v/>
      </c>
      <c r="E141" s="186" t="str">
        <f>IF('RT700 PinMux v0.94'!E141='RT700 PinMux v0.95'!E141,"",'RT700 PinMux v0.94'!E141&amp;" vs "&amp;'RT700 PinMux v0.95'!E141)</f>
        <v/>
      </c>
      <c r="F141" s="113" t="str">
        <f>IF('RT700 PinMux v0.94'!F141='RT700 PinMux v0.95'!F141,"",'RT700 PinMux v0.94'!F141&amp;" vs "&amp;'RT700 PinMux v0.95'!F141)</f>
        <v/>
      </c>
      <c r="G141" s="202" t="str">
        <f>IF('RT700 PinMux v0.94'!G141='RT700 PinMux v0.95'!G141,"",'RT700 PinMux v0.94'!G141&amp;" vs "&amp;'RT700 PinMux v0.95'!G141)</f>
        <v/>
      </c>
      <c r="H141" s="202" t="str">
        <f>IF('RT700 PinMux v0.94'!H141='RT700 PinMux v0.95'!H141,"",'RT700 PinMux v0.94'!H141&amp;" vs "&amp;'RT700 PinMux v0.95'!H141)</f>
        <v/>
      </c>
      <c r="I141" s="202" t="str">
        <f>IF('RT700 PinMux v0.94'!I141='RT700 PinMux v0.95'!I141,"",'RT700 PinMux v0.94'!I141&amp;" vs "&amp;'RT700 PinMux v0.95'!I141)</f>
        <v/>
      </c>
      <c r="J141" s="202" t="str">
        <f>IF('RT700 PinMux v0.94'!J141='RT700 PinMux v0.95'!J141,"",'RT700 PinMux v0.94'!J141&amp;" vs "&amp;'RT700 PinMux v0.95'!J141)</f>
        <v/>
      </c>
      <c r="K141" s="203" t="str">
        <f>IF('RT700 PinMux v0.94'!K141='RT700 PinMux v0.95'!K141,"",'RT700 PinMux v0.94'!K141&amp;" vs "&amp;'RT700 PinMux v0.95'!K141)</f>
        <v/>
      </c>
      <c r="L141" s="324" t="str">
        <f>IF('RT700 PinMux v0.94'!L141='RT700 PinMux v0.95'!L141,"",'RT700 PinMux v0.94'!L141&amp;" vs "&amp;'RT700 PinMux v0.95'!L141)</f>
        <v/>
      </c>
      <c r="M141" s="47" t="str">
        <f>IF('RT700 PinMux v0.94'!M141='RT700 PinMux v0.95'!M141,"",'RT700 PinMux v0.94'!M141&amp;" vs "&amp;'RT700 PinMux v0.95'!M141)</f>
        <v/>
      </c>
      <c r="N141" s="95" t="str">
        <f>IF('RT700 PinMux v0.94'!N141='RT700 PinMux v0.95'!N141,"",'RT700 PinMux v0.94'!N141&amp;" vs "&amp;'RT700 PinMux v0.95'!N141)</f>
        <v/>
      </c>
      <c r="O141" s="134" t="str">
        <f>IF('RT700 PinMux v0.94'!O141='RT700 PinMux v0.95'!O141,"",'RT700 PinMux v0.94'!O141&amp;" vs "&amp;'RT700 PinMux v0.95'!O141)</f>
        <v/>
      </c>
      <c r="P141" s="134" t="str">
        <f>IF('RT700 PinMux v0.94'!P141='RT700 PinMux v0.95'!P141,"",'RT700 PinMux v0.94'!P141&amp;" vs "&amp;'RT700 PinMux v0.95'!P141)</f>
        <v/>
      </c>
      <c r="Q141" s="134" t="str">
        <f>IF('RT700 PinMux v0.94'!Q141='RT700 PinMux v0.95'!Q141,"",'RT700 PinMux v0.94'!Q141&amp;" vs "&amp;'RT700 PinMux v0.95'!Q141)</f>
        <v/>
      </c>
      <c r="R141" s="134" t="str">
        <f>IF('RT700 PinMux v0.94'!R141='RT700 PinMux v0.95'!R141,"",'RT700 PinMux v0.94'!R141&amp;" vs "&amp;'RT700 PinMux v0.95'!R141)</f>
        <v/>
      </c>
      <c r="S141" s="134" t="str">
        <f>IF('RT700 PinMux v0.94'!S141='RT700 PinMux v0.95'!S141,"",'RT700 PinMux v0.94'!S141&amp;" vs "&amp;'RT700 PinMux v0.95'!S141)</f>
        <v/>
      </c>
      <c r="T141" s="134"/>
      <c r="U141" s="134"/>
      <c r="V141" s="134"/>
      <c r="W141" s="134"/>
      <c r="X141" s="204"/>
      <c r="Y141" s="204"/>
      <c r="Z141" s="204"/>
      <c r="AA141" s="207" t="str">
        <f>IF('RT700 PinMux v0.94'!AA141='RT700 PinMux v0.95'!AA141,"",'RT700 PinMux v0.94'!AA141&amp;" vs "&amp;'RT700 PinMux v0.95'!AA141)</f>
        <v/>
      </c>
      <c r="AB141" s="191" t="str">
        <f>IF('RT700 PinMux v0.94'!AB141='RT700 PinMux v0.95'!AB141,"",'RT700 PinMux v0.94'!AB141&amp;" vs "&amp;'RT700 PinMux v0.95'!AB141)</f>
        <v/>
      </c>
      <c r="AC141" s="45" t="str">
        <f>IF('RT700 PinMux v0.94'!AC141='RT700 PinMux v0.95'!AC141,"",'RT700 PinMux v0.94'!AC141&amp;" vs "&amp;'RT700 PinMux v0.95'!AC141)</f>
        <v/>
      </c>
      <c r="AD141" s="11" t="str">
        <f>IF('RT700 PinMux v0.94'!AD141='RT700 PinMux v0.95'!AD141,"",'RT700 PinMux v0.94'!AD141&amp;" vs "&amp;'RT700 PinMux v0.95'!AD141)</f>
        <v/>
      </c>
      <c r="AE141" s="21" t="str">
        <f>IF('RT700 PinMux v0.94'!AE141='RT700 PinMux v0.95'!AE141,"",'RT700 PinMux v0.94'!AE141&amp;" vs "&amp;'RT700 PinMux v0.95'!AE141)</f>
        <v/>
      </c>
      <c r="AF141" s="10" t="str">
        <f>IF('RT700 PinMux v0.94'!AF141='RT700 PinMux v0.95'!AF141,"",'RT700 PinMux v0.94'!AF141&amp;" vs "&amp;'RT700 PinMux v0.95'!AF141)</f>
        <v/>
      </c>
    </row>
    <row r="142" spans="2:32" s="7" customFormat="1" ht="12" x14ac:dyDescent="0.25">
      <c r="B142" s="226" t="str">
        <f>'RT700 PinMux v0.95'!B142</f>
        <v>VDDN</v>
      </c>
      <c r="C142" s="218" t="str">
        <f>'RT700 PinMux v0.95'!C142</f>
        <v>VDDIO_6</v>
      </c>
      <c r="D142" s="113" t="str">
        <f>IF('RT700 PinMux v0.94'!D142='RT700 PinMux v0.95'!D142,"",'RT700 PinMux v0.94'!D142&amp;" vs "&amp;'RT700 PinMux v0.95'!D142)</f>
        <v/>
      </c>
      <c r="E142" s="186" t="str">
        <f>IF('RT700 PinMux v0.94'!E142='RT700 PinMux v0.95'!E142,"",'RT700 PinMux v0.94'!E142&amp;" vs "&amp;'RT700 PinMux v0.95'!E142)</f>
        <v/>
      </c>
      <c r="F142" s="113" t="str">
        <f>IF('RT700 PinMux v0.94'!F142='RT700 PinMux v0.95'!F142,"",'RT700 PinMux v0.94'!F142&amp;" vs "&amp;'RT700 PinMux v0.95'!F142)</f>
        <v/>
      </c>
      <c r="G142" s="202" t="str">
        <f>IF('RT700 PinMux v0.94'!G142='RT700 PinMux v0.95'!G142,"",'RT700 PinMux v0.94'!G142&amp;" vs "&amp;'RT700 PinMux v0.95'!G142)</f>
        <v/>
      </c>
      <c r="H142" s="202" t="str">
        <f>IF('RT700 PinMux v0.94'!H142='RT700 PinMux v0.95'!H142,"",'RT700 PinMux v0.94'!H142&amp;" vs "&amp;'RT700 PinMux v0.95'!H142)</f>
        <v/>
      </c>
      <c r="I142" s="202" t="str">
        <f>IF('RT700 PinMux v0.94'!I142='RT700 PinMux v0.95'!I142,"",'RT700 PinMux v0.94'!I142&amp;" vs "&amp;'RT700 PinMux v0.95'!I142)</f>
        <v/>
      </c>
      <c r="J142" s="202" t="str">
        <f>IF('RT700 PinMux v0.94'!J142='RT700 PinMux v0.95'!J142,"",'RT700 PinMux v0.94'!J142&amp;" vs "&amp;'RT700 PinMux v0.95'!J142)</f>
        <v/>
      </c>
      <c r="K142" s="203" t="str">
        <f>IF('RT700 PinMux v0.94'!K142='RT700 PinMux v0.95'!K142,"",'RT700 PinMux v0.94'!K142&amp;" vs "&amp;'RT700 PinMux v0.95'!K142)</f>
        <v/>
      </c>
      <c r="L142" s="324" t="str">
        <f>IF('RT700 PinMux v0.94'!L142='RT700 PinMux v0.95'!L142,"",'RT700 PinMux v0.94'!L142&amp;" vs "&amp;'RT700 PinMux v0.95'!L142)</f>
        <v/>
      </c>
      <c r="M142" s="47" t="str">
        <f>IF('RT700 PinMux v0.94'!M142='RT700 PinMux v0.95'!M142,"",'RT700 PinMux v0.94'!M142&amp;" vs "&amp;'RT700 PinMux v0.95'!M142)</f>
        <v/>
      </c>
      <c r="N142" s="95" t="str">
        <f>IF('RT700 PinMux v0.94'!N142='RT700 PinMux v0.95'!N142,"",'RT700 PinMux v0.94'!N142&amp;" vs "&amp;'RT700 PinMux v0.95'!N142)</f>
        <v/>
      </c>
      <c r="O142" s="134" t="str">
        <f>IF('RT700 PinMux v0.94'!O142='RT700 PinMux v0.95'!O142,"",'RT700 PinMux v0.94'!O142&amp;" vs "&amp;'RT700 PinMux v0.95'!O142)</f>
        <v/>
      </c>
      <c r="P142" s="134" t="str">
        <f>IF('RT700 PinMux v0.94'!P142='RT700 PinMux v0.95'!P142,"",'RT700 PinMux v0.94'!P142&amp;" vs "&amp;'RT700 PinMux v0.95'!P142)</f>
        <v/>
      </c>
      <c r="Q142" s="134" t="str">
        <f>IF('RT700 PinMux v0.94'!Q142='RT700 PinMux v0.95'!Q142,"",'RT700 PinMux v0.94'!Q142&amp;" vs "&amp;'RT700 PinMux v0.95'!Q142)</f>
        <v/>
      </c>
      <c r="R142" s="134" t="str">
        <f>IF('RT700 PinMux v0.94'!R142='RT700 PinMux v0.95'!R142,"",'RT700 PinMux v0.94'!R142&amp;" vs "&amp;'RT700 PinMux v0.95'!R142)</f>
        <v/>
      </c>
      <c r="S142" s="134" t="str">
        <f>IF('RT700 PinMux v0.94'!S142='RT700 PinMux v0.95'!S142,"",'RT700 PinMux v0.94'!S142&amp;" vs "&amp;'RT700 PinMux v0.95'!S142)</f>
        <v/>
      </c>
      <c r="T142" s="134"/>
      <c r="U142" s="134"/>
      <c r="V142" s="134"/>
      <c r="W142" s="134"/>
      <c r="X142" s="204"/>
      <c r="Y142" s="204"/>
      <c r="Z142" s="204"/>
      <c r="AA142" s="207" t="str">
        <f>IF('RT700 PinMux v0.94'!AA142='RT700 PinMux v0.95'!AA142,"",'RT700 PinMux v0.94'!AA142&amp;" vs "&amp;'RT700 PinMux v0.95'!AA142)</f>
        <v/>
      </c>
      <c r="AB142" s="191" t="str">
        <f>IF('RT700 PinMux v0.94'!AB142='RT700 PinMux v0.95'!AB142,"",'RT700 PinMux v0.94'!AB142&amp;" vs "&amp;'RT700 PinMux v0.95'!AB142)</f>
        <v/>
      </c>
      <c r="AC142" s="45" t="str">
        <f>IF('RT700 PinMux v0.94'!AC142='RT700 PinMux v0.95'!AC142,"",'RT700 PinMux v0.94'!AC142&amp;" vs "&amp;'RT700 PinMux v0.95'!AC142)</f>
        <v/>
      </c>
      <c r="AD142" s="11" t="str">
        <f>IF('RT700 PinMux v0.94'!AD142='RT700 PinMux v0.95'!AD142,"",'RT700 PinMux v0.94'!AD142&amp;" vs "&amp;'RT700 PinMux v0.95'!AD142)</f>
        <v/>
      </c>
      <c r="AE142" s="21" t="str">
        <f>IF('RT700 PinMux v0.94'!AE142='RT700 PinMux v0.95'!AE142,"",'RT700 PinMux v0.94'!AE142&amp;" vs "&amp;'RT700 PinMux v0.95'!AE142)</f>
        <v/>
      </c>
      <c r="AF142" s="10" t="str">
        <f>IF('RT700 PinMux v0.94'!AF142='RT700 PinMux v0.95'!AF142,"",'RT700 PinMux v0.94'!AF142&amp;" vs "&amp;'RT700 PinMux v0.95'!AF142)</f>
        <v/>
      </c>
    </row>
    <row r="143" spans="2:32" s="7" customFormat="1" ht="12" x14ac:dyDescent="0.25">
      <c r="B143" s="226" t="str">
        <f>'RT700 PinMux v0.95'!B143</f>
        <v>VDDN</v>
      </c>
      <c r="C143" s="218" t="str">
        <f>'RT700 PinMux v0.95'!C143</f>
        <v>VDDIO_6</v>
      </c>
      <c r="D143" s="113" t="str">
        <f>IF('RT700 PinMux v0.94'!D143='RT700 PinMux v0.95'!D143,"",'RT700 PinMux v0.94'!D143&amp;" vs "&amp;'RT700 PinMux v0.95'!D143)</f>
        <v/>
      </c>
      <c r="E143" s="186" t="str">
        <f>IF('RT700 PinMux v0.94'!E143='RT700 PinMux v0.95'!E143,"",'RT700 PinMux v0.94'!E143&amp;" vs "&amp;'RT700 PinMux v0.95'!E143)</f>
        <v/>
      </c>
      <c r="F143" s="113" t="str">
        <f>IF('RT700 PinMux v0.94'!F143='RT700 PinMux v0.95'!F143,"",'RT700 PinMux v0.94'!F143&amp;" vs "&amp;'RT700 PinMux v0.95'!F143)</f>
        <v/>
      </c>
      <c r="G143" s="202" t="str">
        <f>IF('RT700 PinMux v0.94'!G143='RT700 PinMux v0.95'!G143,"",'RT700 PinMux v0.94'!G143&amp;" vs "&amp;'RT700 PinMux v0.95'!G143)</f>
        <v/>
      </c>
      <c r="H143" s="202" t="str">
        <f>IF('RT700 PinMux v0.94'!H143='RT700 PinMux v0.95'!H143,"",'RT700 PinMux v0.94'!H143&amp;" vs "&amp;'RT700 PinMux v0.95'!H143)</f>
        <v/>
      </c>
      <c r="I143" s="202" t="str">
        <f>IF('RT700 PinMux v0.94'!I143='RT700 PinMux v0.95'!I143,"",'RT700 PinMux v0.94'!I143&amp;" vs "&amp;'RT700 PinMux v0.95'!I143)</f>
        <v/>
      </c>
      <c r="J143" s="202" t="str">
        <f>IF('RT700 PinMux v0.94'!J143='RT700 PinMux v0.95'!J143,"",'RT700 PinMux v0.94'!J143&amp;" vs "&amp;'RT700 PinMux v0.95'!J143)</f>
        <v/>
      </c>
      <c r="K143" s="203" t="str">
        <f>IF('RT700 PinMux v0.94'!K143='RT700 PinMux v0.95'!K143,"",'RT700 PinMux v0.94'!K143&amp;" vs "&amp;'RT700 PinMux v0.95'!K143)</f>
        <v/>
      </c>
      <c r="L143" s="324" t="str">
        <f>IF('RT700 PinMux v0.94'!L143='RT700 PinMux v0.95'!L143,"",'RT700 PinMux v0.94'!L143&amp;" vs "&amp;'RT700 PinMux v0.95'!L143)</f>
        <v/>
      </c>
      <c r="M143" s="47" t="str">
        <f>IF('RT700 PinMux v0.94'!M143='RT700 PinMux v0.95'!M143,"",'RT700 PinMux v0.94'!M143&amp;" vs "&amp;'RT700 PinMux v0.95'!M143)</f>
        <v/>
      </c>
      <c r="N143" s="95" t="str">
        <f>IF('RT700 PinMux v0.94'!N143='RT700 PinMux v0.95'!N143,"",'RT700 PinMux v0.94'!N143&amp;" vs "&amp;'RT700 PinMux v0.95'!N143)</f>
        <v/>
      </c>
      <c r="O143" s="134" t="str">
        <f>IF('RT700 PinMux v0.94'!O143='RT700 PinMux v0.95'!O143,"",'RT700 PinMux v0.94'!O143&amp;" vs "&amp;'RT700 PinMux v0.95'!O143)</f>
        <v/>
      </c>
      <c r="P143" s="134" t="str">
        <f>IF('RT700 PinMux v0.94'!P143='RT700 PinMux v0.95'!P143,"",'RT700 PinMux v0.94'!P143&amp;" vs "&amp;'RT700 PinMux v0.95'!P143)</f>
        <v/>
      </c>
      <c r="Q143" s="134" t="str">
        <f>IF('RT700 PinMux v0.94'!Q143='RT700 PinMux v0.95'!Q143,"",'RT700 PinMux v0.94'!Q143&amp;" vs "&amp;'RT700 PinMux v0.95'!Q143)</f>
        <v/>
      </c>
      <c r="R143" s="134" t="str">
        <f>IF('RT700 PinMux v0.94'!R143='RT700 PinMux v0.95'!R143,"",'RT700 PinMux v0.94'!R143&amp;" vs "&amp;'RT700 PinMux v0.95'!R143)</f>
        <v/>
      </c>
      <c r="S143" s="134" t="str">
        <f>IF('RT700 PinMux v0.94'!S143='RT700 PinMux v0.95'!S143,"",'RT700 PinMux v0.94'!S143&amp;" vs "&amp;'RT700 PinMux v0.95'!S143)</f>
        <v/>
      </c>
      <c r="T143" s="134"/>
      <c r="U143" s="134"/>
      <c r="V143" s="134"/>
      <c r="W143" s="134"/>
      <c r="X143" s="204"/>
      <c r="Y143" s="204"/>
      <c r="Z143" s="204"/>
      <c r="AA143" s="207" t="str">
        <f>IF('RT700 PinMux v0.94'!AA143='RT700 PinMux v0.95'!AA143,"",'RT700 PinMux v0.94'!AA143&amp;" vs "&amp;'RT700 PinMux v0.95'!AA143)</f>
        <v/>
      </c>
      <c r="AB143" s="191" t="str">
        <f>IF('RT700 PinMux v0.94'!AB143='RT700 PinMux v0.95'!AB143,"",'RT700 PinMux v0.94'!AB143&amp;" vs "&amp;'RT700 PinMux v0.95'!AB143)</f>
        <v/>
      </c>
      <c r="AC143" s="45" t="str">
        <f>IF('RT700 PinMux v0.94'!AC143='RT700 PinMux v0.95'!AC143,"",'RT700 PinMux v0.94'!AC143&amp;" vs "&amp;'RT700 PinMux v0.95'!AC143)</f>
        <v/>
      </c>
      <c r="AD143" s="11" t="str">
        <f>IF('RT700 PinMux v0.94'!AD143='RT700 PinMux v0.95'!AD143,"",'RT700 PinMux v0.94'!AD143&amp;" vs "&amp;'RT700 PinMux v0.95'!AD143)</f>
        <v/>
      </c>
      <c r="AE143" s="21" t="str">
        <f>IF('RT700 PinMux v0.94'!AE143='RT700 PinMux v0.95'!AE143,"",'RT700 PinMux v0.94'!AE143&amp;" vs "&amp;'RT700 PinMux v0.95'!AE143)</f>
        <v/>
      </c>
      <c r="AF143" s="10" t="str">
        <f>IF('RT700 PinMux v0.94'!AF143='RT700 PinMux v0.95'!AF143,"",'RT700 PinMux v0.94'!AF143&amp;" vs "&amp;'RT700 PinMux v0.95'!AF143)</f>
        <v/>
      </c>
    </row>
    <row r="144" spans="2:32" s="7" customFormat="1" ht="12" x14ac:dyDescent="0.25">
      <c r="B144" s="226" t="str">
        <f>'RT700 PinMux v0.95'!B144</f>
        <v>VDDN</v>
      </c>
      <c r="C144" s="218" t="str">
        <f>'RT700 PinMux v0.95'!C144</f>
        <v>VDDIO_6</v>
      </c>
      <c r="D144" s="113" t="str">
        <f>IF('RT700 PinMux v0.94'!D144='RT700 PinMux v0.95'!D144,"",'RT700 PinMux v0.94'!D144&amp;" vs "&amp;'RT700 PinMux v0.95'!D144)</f>
        <v/>
      </c>
      <c r="E144" s="186" t="str">
        <f>IF('RT700 PinMux v0.94'!E144='RT700 PinMux v0.95'!E144,"",'RT700 PinMux v0.94'!E144&amp;" vs "&amp;'RT700 PinMux v0.95'!E144)</f>
        <v/>
      </c>
      <c r="F144" s="113" t="str">
        <f>IF('RT700 PinMux v0.94'!F144='RT700 PinMux v0.95'!F144,"",'RT700 PinMux v0.94'!F144&amp;" vs "&amp;'RT700 PinMux v0.95'!F144)</f>
        <v/>
      </c>
      <c r="G144" s="202" t="str">
        <f>IF('RT700 PinMux v0.94'!G144='RT700 PinMux v0.95'!G144,"",'RT700 PinMux v0.94'!G144&amp;" vs "&amp;'RT700 PinMux v0.95'!G144)</f>
        <v/>
      </c>
      <c r="H144" s="202" t="str">
        <f>IF('RT700 PinMux v0.94'!H144='RT700 PinMux v0.95'!H144,"",'RT700 PinMux v0.94'!H144&amp;" vs "&amp;'RT700 PinMux v0.95'!H144)</f>
        <v/>
      </c>
      <c r="I144" s="202" t="str">
        <f>IF('RT700 PinMux v0.94'!I144='RT700 PinMux v0.95'!I144,"",'RT700 PinMux v0.94'!I144&amp;" vs "&amp;'RT700 PinMux v0.95'!I144)</f>
        <v/>
      </c>
      <c r="J144" s="202" t="str">
        <f>IF('RT700 PinMux v0.94'!J144='RT700 PinMux v0.95'!J144,"",'RT700 PinMux v0.94'!J144&amp;" vs "&amp;'RT700 PinMux v0.95'!J144)</f>
        <v/>
      </c>
      <c r="K144" s="203" t="str">
        <f>IF('RT700 PinMux v0.94'!K144='RT700 PinMux v0.95'!K144,"",'RT700 PinMux v0.94'!K144&amp;" vs "&amp;'RT700 PinMux v0.95'!K144)</f>
        <v/>
      </c>
      <c r="L144" s="324" t="str">
        <f>IF('RT700 PinMux v0.94'!L144='RT700 PinMux v0.95'!L144,"",'RT700 PinMux v0.94'!L144&amp;" vs "&amp;'RT700 PinMux v0.95'!L144)</f>
        <v/>
      </c>
      <c r="M144" s="47" t="str">
        <f>IF('RT700 PinMux v0.94'!M144='RT700 PinMux v0.95'!M144,"",'RT700 PinMux v0.94'!M144&amp;" vs "&amp;'RT700 PinMux v0.95'!M144)</f>
        <v/>
      </c>
      <c r="N144" s="95" t="str">
        <f>IF('RT700 PinMux v0.94'!N144='RT700 PinMux v0.95'!N144,"",'RT700 PinMux v0.94'!N144&amp;" vs "&amp;'RT700 PinMux v0.95'!N144)</f>
        <v/>
      </c>
      <c r="O144" s="134" t="str">
        <f>IF('RT700 PinMux v0.94'!O144='RT700 PinMux v0.95'!O144,"",'RT700 PinMux v0.94'!O144&amp;" vs "&amp;'RT700 PinMux v0.95'!O144)</f>
        <v/>
      </c>
      <c r="P144" s="134" t="str">
        <f>IF('RT700 PinMux v0.94'!P144='RT700 PinMux v0.95'!P144,"",'RT700 PinMux v0.94'!P144&amp;" vs "&amp;'RT700 PinMux v0.95'!P144)</f>
        <v/>
      </c>
      <c r="Q144" s="134" t="str">
        <f>IF('RT700 PinMux v0.94'!Q144='RT700 PinMux v0.95'!Q144,"",'RT700 PinMux v0.94'!Q144&amp;" vs "&amp;'RT700 PinMux v0.95'!Q144)</f>
        <v/>
      </c>
      <c r="R144" s="134" t="str">
        <f>IF('RT700 PinMux v0.94'!R144='RT700 PinMux v0.95'!R144,"",'RT700 PinMux v0.94'!R144&amp;" vs "&amp;'RT700 PinMux v0.95'!R144)</f>
        <v/>
      </c>
      <c r="S144" s="134" t="str">
        <f>IF('RT700 PinMux v0.94'!S144='RT700 PinMux v0.95'!S144,"",'RT700 PinMux v0.94'!S144&amp;" vs "&amp;'RT700 PinMux v0.95'!S144)</f>
        <v/>
      </c>
      <c r="T144" s="134"/>
      <c r="U144" s="134"/>
      <c r="V144" s="134"/>
      <c r="W144" s="134"/>
      <c r="X144" s="204"/>
      <c r="Y144" s="204"/>
      <c r="Z144" s="204"/>
      <c r="AA144" s="207" t="str">
        <f>IF('RT700 PinMux v0.94'!AA144='RT700 PinMux v0.95'!AA144,"",'RT700 PinMux v0.94'!AA144&amp;" vs "&amp;'RT700 PinMux v0.95'!AA144)</f>
        <v/>
      </c>
      <c r="AB144" s="191" t="str">
        <f>IF('RT700 PinMux v0.94'!AB144='RT700 PinMux v0.95'!AB144,"",'RT700 PinMux v0.94'!AB144&amp;" vs "&amp;'RT700 PinMux v0.95'!AB144)</f>
        <v/>
      </c>
      <c r="AC144" s="45" t="str">
        <f>IF('RT700 PinMux v0.94'!AC144='RT700 PinMux v0.95'!AC144,"",'RT700 PinMux v0.94'!AC144&amp;" vs "&amp;'RT700 PinMux v0.95'!AC144)</f>
        <v/>
      </c>
      <c r="AD144" s="11" t="str">
        <f>IF('RT700 PinMux v0.94'!AD144='RT700 PinMux v0.95'!AD144,"",'RT700 PinMux v0.94'!AD144&amp;" vs "&amp;'RT700 PinMux v0.95'!AD144)</f>
        <v/>
      </c>
      <c r="AE144" s="21" t="str">
        <f>IF('RT700 PinMux v0.94'!AE144='RT700 PinMux v0.95'!AE144,"",'RT700 PinMux v0.94'!AE144&amp;" vs "&amp;'RT700 PinMux v0.95'!AE144)</f>
        <v/>
      </c>
      <c r="AF144" s="10" t="str">
        <f>IF('RT700 PinMux v0.94'!AF144='RT700 PinMux v0.95'!AF144,"",'RT700 PinMux v0.94'!AF144&amp;" vs "&amp;'RT700 PinMux v0.95'!AF144)</f>
        <v/>
      </c>
    </row>
    <row r="145" spans="2:32" s="7" customFormat="1" ht="12" x14ac:dyDescent="0.25">
      <c r="B145" s="226" t="str">
        <f>'RT700 PinMux v0.95'!B145</f>
        <v>VDDN</v>
      </c>
      <c r="C145" s="218" t="str">
        <f>'RT700 PinMux v0.95'!C145</f>
        <v>VDDIO_6</v>
      </c>
      <c r="D145" s="113" t="str">
        <f>IF('RT700 PinMux v0.94'!D145='RT700 PinMux v0.95'!D145,"",'RT700 PinMux v0.94'!D145&amp;" vs "&amp;'RT700 PinMux v0.95'!D145)</f>
        <v/>
      </c>
      <c r="E145" s="186" t="str">
        <f>IF('RT700 PinMux v0.94'!E145='RT700 PinMux v0.95'!E145,"",'RT700 PinMux v0.94'!E145&amp;" vs "&amp;'RT700 PinMux v0.95'!E145)</f>
        <v/>
      </c>
      <c r="F145" s="113" t="str">
        <f>IF('RT700 PinMux v0.94'!F145='RT700 PinMux v0.95'!F145,"",'RT700 PinMux v0.94'!F145&amp;" vs "&amp;'RT700 PinMux v0.95'!F145)</f>
        <v/>
      </c>
      <c r="G145" s="202" t="str">
        <f>IF('RT700 PinMux v0.94'!G145='RT700 PinMux v0.95'!G145,"",'RT700 PinMux v0.94'!G145&amp;" vs "&amp;'RT700 PinMux v0.95'!G145)</f>
        <v/>
      </c>
      <c r="H145" s="202" t="str">
        <f>IF('RT700 PinMux v0.94'!H145='RT700 PinMux v0.95'!H145,"",'RT700 PinMux v0.94'!H145&amp;" vs "&amp;'RT700 PinMux v0.95'!H145)</f>
        <v/>
      </c>
      <c r="I145" s="202" t="str">
        <f>IF('RT700 PinMux v0.94'!I145='RT700 PinMux v0.95'!I145,"",'RT700 PinMux v0.94'!I145&amp;" vs "&amp;'RT700 PinMux v0.95'!I145)</f>
        <v/>
      </c>
      <c r="J145" s="202" t="str">
        <f>IF('RT700 PinMux v0.94'!J145='RT700 PinMux v0.95'!J145,"",'RT700 PinMux v0.94'!J145&amp;" vs "&amp;'RT700 PinMux v0.95'!J145)</f>
        <v/>
      </c>
      <c r="K145" s="203" t="str">
        <f>IF('RT700 PinMux v0.94'!K145='RT700 PinMux v0.95'!K145,"",'RT700 PinMux v0.94'!K145&amp;" vs "&amp;'RT700 PinMux v0.95'!K145)</f>
        <v/>
      </c>
      <c r="L145" s="324" t="str">
        <f>IF('RT700 PinMux v0.94'!L145='RT700 PinMux v0.95'!L145,"",'RT700 PinMux v0.94'!L145&amp;" vs "&amp;'RT700 PinMux v0.95'!L145)</f>
        <v/>
      </c>
      <c r="M145" s="47" t="str">
        <f>IF('RT700 PinMux v0.94'!M145='RT700 PinMux v0.95'!M145,"",'RT700 PinMux v0.94'!M145&amp;" vs "&amp;'RT700 PinMux v0.95'!M145)</f>
        <v/>
      </c>
      <c r="N145" s="95" t="str">
        <f>IF('RT700 PinMux v0.94'!N145='RT700 PinMux v0.95'!N145,"",'RT700 PinMux v0.94'!N145&amp;" vs "&amp;'RT700 PinMux v0.95'!N145)</f>
        <v/>
      </c>
      <c r="O145" s="134" t="str">
        <f>IF('RT700 PinMux v0.94'!O145='RT700 PinMux v0.95'!O145,"",'RT700 PinMux v0.94'!O145&amp;" vs "&amp;'RT700 PinMux v0.95'!O145)</f>
        <v/>
      </c>
      <c r="P145" s="134" t="str">
        <f>IF('RT700 PinMux v0.94'!P145='RT700 PinMux v0.95'!P145,"",'RT700 PinMux v0.94'!P145&amp;" vs "&amp;'RT700 PinMux v0.95'!P145)</f>
        <v/>
      </c>
      <c r="Q145" s="134" t="str">
        <f>IF('RT700 PinMux v0.94'!Q145='RT700 PinMux v0.95'!Q145,"",'RT700 PinMux v0.94'!Q145&amp;" vs "&amp;'RT700 PinMux v0.95'!Q145)</f>
        <v/>
      </c>
      <c r="R145" s="134" t="str">
        <f>IF('RT700 PinMux v0.94'!R145='RT700 PinMux v0.95'!R145,"",'RT700 PinMux v0.94'!R145&amp;" vs "&amp;'RT700 PinMux v0.95'!R145)</f>
        <v/>
      </c>
      <c r="S145" s="134" t="str">
        <f>IF('RT700 PinMux v0.94'!S145='RT700 PinMux v0.95'!S145,"",'RT700 PinMux v0.94'!S145&amp;" vs "&amp;'RT700 PinMux v0.95'!S145)</f>
        <v/>
      </c>
      <c r="T145" s="134"/>
      <c r="U145" s="134"/>
      <c r="V145" s="134"/>
      <c r="W145" s="134"/>
      <c r="X145" s="204"/>
      <c r="Y145" s="204"/>
      <c r="Z145" s="204"/>
      <c r="AA145" s="207" t="str">
        <f>IF('RT700 PinMux v0.94'!AA145='RT700 PinMux v0.95'!AA145,"",'RT700 PinMux v0.94'!AA145&amp;" vs "&amp;'RT700 PinMux v0.95'!AA145)</f>
        <v/>
      </c>
      <c r="AB145" s="191" t="str">
        <f>IF('RT700 PinMux v0.94'!AB145='RT700 PinMux v0.95'!AB145,"",'RT700 PinMux v0.94'!AB145&amp;" vs "&amp;'RT700 PinMux v0.95'!AB145)</f>
        <v/>
      </c>
      <c r="AC145" s="45" t="str">
        <f>IF('RT700 PinMux v0.94'!AC145='RT700 PinMux v0.95'!AC145,"",'RT700 PinMux v0.94'!AC145&amp;" vs "&amp;'RT700 PinMux v0.95'!AC145)</f>
        <v/>
      </c>
      <c r="AD145" s="11" t="str">
        <f>IF('RT700 PinMux v0.94'!AD145='RT700 PinMux v0.95'!AD145,"",'RT700 PinMux v0.94'!AD145&amp;" vs "&amp;'RT700 PinMux v0.95'!AD145)</f>
        <v/>
      </c>
      <c r="AE145" s="21" t="str">
        <f>IF('RT700 PinMux v0.94'!AE145='RT700 PinMux v0.95'!AE145,"",'RT700 PinMux v0.94'!AE145&amp;" vs "&amp;'RT700 PinMux v0.95'!AE145)</f>
        <v/>
      </c>
      <c r="AF145" s="10" t="str">
        <f>IF('RT700 PinMux v0.94'!AF145='RT700 PinMux v0.95'!AF145,"",'RT700 PinMux v0.94'!AF145&amp;" vs "&amp;'RT700 PinMux v0.95'!AF145)</f>
        <v/>
      </c>
    </row>
    <row r="146" spans="2:32" s="7" customFormat="1" ht="12" x14ac:dyDescent="0.25">
      <c r="B146" s="226" t="str">
        <f>'RT700 PinMux v0.95'!B146</f>
        <v>VDDN</v>
      </c>
      <c r="C146" s="218" t="str">
        <f>'RT700 PinMux v0.95'!C146</f>
        <v>VDDIO_6</v>
      </c>
      <c r="D146" s="113" t="str">
        <f>IF('RT700 PinMux v0.94'!D146='RT700 PinMux v0.95'!D146,"",'RT700 PinMux v0.94'!D146&amp;" vs "&amp;'RT700 PinMux v0.95'!D146)</f>
        <v/>
      </c>
      <c r="E146" s="186" t="str">
        <f>IF('RT700 PinMux v0.94'!E146='RT700 PinMux v0.95'!E146,"",'RT700 PinMux v0.94'!E146&amp;" vs "&amp;'RT700 PinMux v0.95'!E146)</f>
        <v/>
      </c>
      <c r="F146" s="113" t="str">
        <f>IF('RT700 PinMux v0.94'!F146='RT700 PinMux v0.95'!F146,"",'RT700 PinMux v0.94'!F146&amp;" vs "&amp;'RT700 PinMux v0.95'!F146)</f>
        <v/>
      </c>
      <c r="G146" s="202" t="str">
        <f>IF('RT700 PinMux v0.94'!G146='RT700 PinMux v0.95'!G146,"",'RT700 PinMux v0.94'!G146&amp;" vs "&amp;'RT700 PinMux v0.95'!G146)</f>
        <v/>
      </c>
      <c r="H146" s="202" t="str">
        <f>IF('RT700 PinMux v0.94'!H146='RT700 PinMux v0.95'!H146,"",'RT700 PinMux v0.94'!H146&amp;" vs "&amp;'RT700 PinMux v0.95'!H146)</f>
        <v/>
      </c>
      <c r="I146" s="202" t="str">
        <f>IF('RT700 PinMux v0.94'!I146='RT700 PinMux v0.95'!I146,"",'RT700 PinMux v0.94'!I146&amp;" vs "&amp;'RT700 PinMux v0.95'!I146)</f>
        <v/>
      </c>
      <c r="J146" s="202" t="str">
        <f>IF('RT700 PinMux v0.94'!J146='RT700 PinMux v0.95'!J146,"",'RT700 PinMux v0.94'!J146&amp;" vs "&amp;'RT700 PinMux v0.95'!J146)</f>
        <v/>
      </c>
      <c r="K146" s="203" t="str">
        <f>IF('RT700 PinMux v0.94'!K146='RT700 PinMux v0.95'!K146,"",'RT700 PinMux v0.94'!K146&amp;" vs "&amp;'RT700 PinMux v0.95'!K146)</f>
        <v/>
      </c>
      <c r="L146" s="324" t="str">
        <f>IF('RT700 PinMux v0.94'!L146='RT700 PinMux v0.95'!L146,"",'RT700 PinMux v0.94'!L146&amp;" vs "&amp;'RT700 PinMux v0.95'!L146)</f>
        <v/>
      </c>
      <c r="M146" s="47" t="str">
        <f>IF('RT700 PinMux v0.94'!M146='RT700 PinMux v0.95'!M146,"",'RT700 PinMux v0.94'!M146&amp;" vs "&amp;'RT700 PinMux v0.95'!M146)</f>
        <v/>
      </c>
      <c r="N146" s="95" t="str">
        <f>IF('RT700 PinMux v0.94'!N146='RT700 PinMux v0.95'!N146,"",'RT700 PinMux v0.94'!N146&amp;" vs "&amp;'RT700 PinMux v0.95'!N146)</f>
        <v/>
      </c>
      <c r="O146" s="134" t="str">
        <f>IF('RT700 PinMux v0.94'!O146='RT700 PinMux v0.95'!O146,"",'RT700 PinMux v0.94'!O146&amp;" vs "&amp;'RT700 PinMux v0.95'!O146)</f>
        <v/>
      </c>
      <c r="P146" s="134" t="str">
        <f>IF('RT700 PinMux v0.94'!P146='RT700 PinMux v0.95'!P146,"",'RT700 PinMux v0.94'!P146&amp;" vs "&amp;'RT700 PinMux v0.95'!P146)</f>
        <v/>
      </c>
      <c r="Q146" s="134" t="str">
        <f>IF('RT700 PinMux v0.94'!Q146='RT700 PinMux v0.95'!Q146,"",'RT700 PinMux v0.94'!Q146&amp;" vs "&amp;'RT700 PinMux v0.95'!Q146)</f>
        <v/>
      </c>
      <c r="R146" s="134" t="str">
        <f>IF('RT700 PinMux v0.94'!R146='RT700 PinMux v0.95'!R146,"",'RT700 PinMux v0.94'!R146&amp;" vs "&amp;'RT700 PinMux v0.95'!R146)</f>
        <v/>
      </c>
      <c r="S146" s="134" t="str">
        <f>IF('RT700 PinMux v0.94'!S146='RT700 PinMux v0.95'!S146,"",'RT700 PinMux v0.94'!S146&amp;" vs "&amp;'RT700 PinMux v0.95'!S146)</f>
        <v/>
      </c>
      <c r="T146" s="134"/>
      <c r="U146" s="134"/>
      <c r="V146" s="134"/>
      <c r="W146" s="134"/>
      <c r="X146" s="204"/>
      <c r="Y146" s="204"/>
      <c r="Z146" s="204"/>
      <c r="AA146" s="207" t="str">
        <f>IF('RT700 PinMux v0.94'!AA146='RT700 PinMux v0.95'!AA146,"",'RT700 PinMux v0.94'!AA146&amp;" vs "&amp;'RT700 PinMux v0.95'!AA146)</f>
        <v/>
      </c>
      <c r="AB146" s="191" t="str">
        <f>IF('RT700 PinMux v0.94'!AB146='RT700 PinMux v0.95'!AB146,"",'RT700 PinMux v0.94'!AB146&amp;" vs "&amp;'RT700 PinMux v0.95'!AB146)</f>
        <v/>
      </c>
      <c r="AC146" s="45" t="str">
        <f>IF('RT700 PinMux v0.94'!AC146='RT700 PinMux v0.95'!AC146,"",'RT700 PinMux v0.94'!AC146&amp;" vs "&amp;'RT700 PinMux v0.95'!AC146)</f>
        <v/>
      </c>
      <c r="AD146" s="11" t="str">
        <f>IF('RT700 PinMux v0.94'!AD146='RT700 PinMux v0.95'!AD146,"",'RT700 PinMux v0.94'!AD146&amp;" vs "&amp;'RT700 PinMux v0.95'!AD146)</f>
        <v/>
      </c>
      <c r="AE146" s="21" t="str">
        <f>IF('RT700 PinMux v0.94'!AE146='RT700 PinMux v0.95'!AE146,"",'RT700 PinMux v0.94'!AE146&amp;" vs "&amp;'RT700 PinMux v0.95'!AE146)</f>
        <v/>
      </c>
      <c r="AF146" s="10" t="str">
        <f>IF('RT700 PinMux v0.94'!AF146='RT700 PinMux v0.95'!AF146,"",'RT700 PinMux v0.94'!AF146&amp;" vs "&amp;'RT700 PinMux v0.95'!AF146)</f>
        <v/>
      </c>
    </row>
    <row r="147" spans="2:32" s="7" customFormat="1" ht="11.5" x14ac:dyDescent="0.25">
      <c r="B147" s="226" t="str">
        <f>'RT700 PinMux v0.95'!B147</f>
        <v>VDDN</v>
      </c>
      <c r="C147" s="218" t="str">
        <f>'RT700 PinMux v0.95'!C147</f>
        <v>VDDIO_6</v>
      </c>
      <c r="D147" s="113" t="str">
        <f>IF('RT700 PinMux v0.94'!D147='RT700 PinMux v0.95'!D147,"",'RT700 PinMux v0.94'!D147&amp;" vs "&amp;'RT700 PinMux v0.95'!D147)</f>
        <v/>
      </c>
      <c r="E147" s="186" t="str">
        <f>IF('RT700 PinMux v0.94'!E147='RT700 PinMux v0.95'!E147,"",'RT700 PinMux v0.94'!E147&amp;" vs "&amp;'RT700 PinMux v0.95'!E147)</f>
        <v/>
      </c>
      <c r="F147" s="113" t="str">
        <f>IF('RT700 PinMux v0.94'!F147='RT700 PinMux v0.95'!F147,"",'RT700 PinMux v0.94'!F147&amp;" vs "&amp;'RT700 PinMux v0.95'!F147)</f>
        <v/>
      </c>
      <c r="G147" s="202" t="str">
        <f>IF('RT700 PinMux v0.94'!G147='RT700 PinMux v0.95'!G147,"",'RT700 PinMux v0.94'!G147&amp;" vs "&amp;'RT700 PinMux v0.95'!G147)</f>
        <v/>
      </c>
      <c r="H147" s="202" t="str">
        <f>IF('RT700 PinMux v0.94'!H147='RT700 PinMux v0.95'!H147,"",'RT700 PinMux v0.94'!H147&amp;" vs "&amp;'RT700 PinMux v0.95'!H147)</f>
        <v/>
      </c>
      <c r="I147" s="202" t="str">
        <f>IF('RT700 PinMux v0.94'!I147='RT700 PinMux v0.95'!I147,"",'RT700 PinMux v0.94'!I147&amp;" vs "&amp;'RT700 PinMux v0.95'!I147)</f>
        <v/>
      </c>
      <c r="J147" s="202" t="str">
        <f>IF('RT700 PinMux v0.94'!J147='RT700 PinMux v0.95'!J147,"",'RT700 PinMux v0.94'!J147&amp;" vs "&amp;'RT700 PinMux v0.95'!J147)</f>
        <v/>
      </c>
      <c r="K147" s="203" t="str">
        <f>IF('RT700 PinMux v0.94'!K147='RT700 PinMux v0.95'!K147,"",'RT700 PinMux v0.94'!K147&amp;" vs "&amp;'RT700 PinMux v0.95'!K147)</f>
        <v/>
      </c>
      <c r="L147" s="324" t="str">
        <f>IF('RT700 PinMux v0.94'!L147='RT700 PinMux v0.95'!L147,"",'RT700 PinMux v0.94'!L147&amp;" vs "&amp;'RT700 PinMux v0.95'!L147)</f>
        <v/>
      </c>
      <c r="M147" s="47" t="str">
        <f>IF('RT700 PinMux v0.94'!M147='RT700 PinMux v0.95'!M147,"",'RT700 PinMux v0.94'!M147&amp;" vs "&amp;'RT700 PinMux v0.95'!M147)</f>
        <v/>
      </c>
      <c r="N147" s="95" t="str">
        <f>IF('RT700 PinMux v0.94'!N147='RT700 PinMux v0.95'!N147,"",'RT700 PinMux v0.94'!N147&amp;" vs "&amp;'RT700 PinMux v0.95'!N147)</f>
        <v/>
      </c>
      <c r="O147" s="134" t="str">
        <f>IF('RT700 PinMux v0.94'!O147='RT700 PinMux v0.95'!O147,"",'RT700 PinMux v0.94'!O147&amp;" vs "&amp;'RT700 PinMux v0.95'!O147)</f>
        <v/>
      </c>
      <c r="P147" s="134" t="str">
        <f>IF('RT700 PinMux v0.94'!P147='RT700 PinMux v0.95'!P147,"",'RT700 PinMux v0.94'!P147&amp;" vs "&amp;'RT700 PinMux v0.95'!P147)</f>
        <v/>
      </c>
      <c r="Q147" s="134" t="str">
        <f>IF('RT700 PinMux v0.94'!Q147='RT700 PinMux v0.95'!Q147,"",'RT700 PinMux v0.94'!Q147&amp;" vs "&amp;'RT700 PinMux v0.95'!Q147)</f>
        <v/>
      </c>
      <c r="R147" s="134" t="str">
        <f>IF('RT700 PinMux v0.94'!R147='RT700 PinMux v0.95'!R147,"",'RT700 PinMux v0.94'!R147&amp;" vs "&amp;'RT700 PinMux v0.95'!R147)</f>
        <v/>
      </c>
      <c r="S147" s="134" t="str">
        <f>IF('RT700 PinMux v0.94'!S147='RT700 PinMux v0.95'!S147,"",'RT700 PinMux v0.94'!S147&amp;" vs "&amp;'RT700 PinMux v0.95'!S147)</f>
        <v/>
      </c>
      <c r="T147" s="134"/>
      <c r="U147" s="134"/>
      <c r="V147" s="206"/>
      <c r="W147" s="206"/>
      <c r="X147" s="206"/>
      <c r="Y147" s="206"/>
      <c r="Z147" s="206"/>
      <c r="AA147" s="205" t="str">
        <f>IF('RT700 PinMux v0.94'!AA147='RT700 PinMux v0.95'!AA147,"",'RT700 PinMux v0.94'!AA147&amp;" vs "&amp;'RT700 PinMux v0.95'!AA147)</f>
        <v/>
      </c>
      <c r="AB147" s="191" t="str">
        <f>IF('RT700 PinMux v0.94'!AB147='RT700 PinMux v0.95'!AB147,"",'RT700 PinMux v0.94'!AB147&amp;" vs "&amp;'RT700 PinMux v0.95'!AB147)</f>
        <v/>
      </c>
      <c r="AC147" s="45" t="str">
        <f>IF('RT700 PinMux v0.94'!AC147='RT700 PinMux v0.95'!AC147,"",'RT700 PinMux v0.94'!AC147&amp;" vs "&amp;'RT700 PinMux v0.95'!AC147)</f>
        <v/>
      </c>
      <c r="AD147" s="11" t="str">
        <f>IF('RT700 PinMux v0.94'!AD147='RT700 PinMux v0.95'!AD147,"",'RT700 PinMux v0.94'!AD147&amp;" vs "&amp;'RT700 PinMux v0.95'!AD147)</f>
        <v/>
      </c>
      <c r="AE147" s="21" t="str">
        <f>IF('RT700 PinMux v0.94'!AE147='RT700 PinMux v0.95'!AE147,"",'RT700 PinMux v0.94'!AE147&amp;" vs "&amp;'RT700 PinMux v0.95'!AE147)</f>
        <v/>
      </c>
      <c r="AF147" s="10" t="str">
        <f>IF('RT700 PinMux v0.94'!AF147='RT700 PinMux v0.95'!AF147,"",'RT700 PinMux v0.94'!AF147&amp;" vs "&amp;'RT700 PinMux v0.95'!AF147)</f>
        <v/>
      </c>
    </row>
    <row r="148" spans="2:32" s="7" customFormat="1" ht="11.5" x14ac:dyDescent="0.25">
      <c r="B148" s="226" t="str">
        <f>'RT700 PinMux v0.95'!B148</f>
        <v>VDDN</v>
      </c>
      <c r="C148" s="218" t="str">
        <f>'RT700 PinMux v0.95'!C148</f>
        <v>VDDIO_6</v>
      </c>
      <c r="D148" s="113" t="str">
        <f>IF('RT700 PinMux v0.94'!D148='RT700 PinMux v0.95'!D148,"",'RT700 PinMux v0.94'!D148&amp;" vs "&amp;'RT700 PinMux v0.95'!D148)</f>
        <v/>
      </c>
      <c r="E148" s="186" t="str">
        <f>IF('RT700 PinMux v0.94'!E148='RT700 PinMux v0.95'!E148,"",'RT700 PinMux v0.94'!E148&amp;" vs "&amp;'RT700 PinMux v0.95'!E148)</f>
        <v/>
      </c>
      <c r="F148" s="113" t="str">
        <f>IF('RT700 PinMux v0.94'!F148='RT700 PinMux v0.95'!F148,"",'RT700 PinMux v0.94'!F148&amp;" vs "&amp;'RT700 PinMux v0.95'!F148)</f>
        <v/>
      </c>
      <c r="G148" s="202" t="str">
        <f>IF('RT700 PinMux v0.94'!G148='RT700 PinMux v0.95'!G148,"",'RT700 PinMux v0.94'!G148&amp;" vs "&amp;'RT700 PinMux v0.95'!G148)</f>
        <v/>
      </c>
      <c r="H148" s="202" t="str">
        <f>IF('RT700 PinMux v0.94'!H148='RT700 PinMux v0.95'!H148,"",'RT700 PinMux v0.94'!H148&amp;" vs "&amp;'RT700 PinMux v0.95'!H148)</f>
        <v/>
      </c>
      <c r="I148" s="202" t="str">
        <f>IF('RT700 PinMux v0.94'!I148='RT700 PinMux v0.95'!I148,"",'RT700 PinMux v0.94'!I148&amp;" vs "&amp;'RT700 PinMux v0.95'!I148)</f>
        <v/>
      </c>
      <c r="J148" s="202" t="str">
        <f>IF('RT700 PinMux v0.94'!J148='RT700 PinMux v0.95'!J148,"",'RT700 PinMux v0.94'!J148&amp;" vs "&amp;'RT700 PinMux v0.95'!J148)</f>
        <v/>
      </c>
      <c r="K148" s="203" t="str">
        <f>IF('RT700 PinMux v0.94'!K148='RT700 PinMux v0.95'!K148,"",'RT700 PinMux v0.94'!K148&amp;" vs "&amp;'RT700 PinMux v0.95'!K148)</f>
        <v/>
      </c>
      <c r="L148" s="324" t="str">
        <f>IF('RT700 PinMux v0.94'!L148='RT700 PinMux v0.95'!L148,"",'RT700 PinMux v0.94'!L148&amp;" vs "&amp;'RT700 PinMux v0.95'!L148)</f>
        <v/>
      </c>
      <c r="M148" s="47" t="str">
        <f>IF('RT700 PinMux v0.94'!M148='RT700 PinMux v0.95'!M148,"",'RT700 PinMux v0.94'!M148&amp;" vs "&amp;'RT700 PinMux v0.95'!M148)</f>
        <v/>
      </c>
      <c r="N148" s="210" t="str">
        <f>IF('RT700 PinMux v0.94'!N148='RT700 PinMux v0.95'!N148,"",'RT700 PinMux v0.94'!N148&amp;" vs "&amp;'RT700 PinMux v0.95'!N148)</f>
        <v/>
      </c>
      <c r="O148" s="95" t="str">
        <f>IF('RT700 PinMux v0.94'!O148='RT700 PinMux v0.95'!O148,"",'RT700 PinMux v0.94'!O148&amp;" vs "&amp;'RT700 PinMux v0.95'!O148)</f>
        <v/>
      </c>
      <c r="P148" s="206" t="str">
        <f>IF('RT700 PinMux v0.94'!P148='RT700 PinMux v0.95'!P148,"",'RT700 PinMux v0.94'!P148&amp;" vs "&amp;'RT700 PinMux v0.95'!P148)</f>
        <v/>
      </c>
      <c r="Q148" s="134" t="str">
        <f>IF('RT700 PinMux v0.94'!Q148='RT700 PinMux v0.95'!Q148,"",'RT700 PinMux v0.94'!Q148&amp;" vs "&amp;'RT700 PinMux v0.95'!Q148)</f>
        <v/>
      </c>
      <c r="R148" s="134" t="str">
        <f>IF('RT700 PinMux v0.94'!R148='RT700 PinMux v0.95'!R148,"",'RT700 PinMux v0.94'!R148&amp;" vs "&amp;'RT700 PinMux v0.95'!R148)</f>
        <v/>
      </c>
      <c r="S148" s="134" t="str">
        <f>IF('RT700 PinMux v0.94'!S148='RT700 PinMux v0.95'!S148,"",'RT700 PinMux v0.94'!S148&amp;" vs "&amp;'RT700 PinMux v0.95'!S148)</f>
        <v/>
      </c>
      <c r="T148" s="134"/>
      <c r="U148" s="134"/>
      <c r="V148" s="206"/>
      <c r="W148" s="206"/>
      <c r="X148" s="206"/>
      <c r="Y148" s="206"/>
      <c r="Z148" s="206"/>
      <c r="AA148" s="205" t="str">
        <f>IF('RT700 PinMux v0.94'!AA148='RT700 PinMux v0.95'!AA148,"",'RT700 PinMux v0.94'!AA148&amp;" vs "&amp;'RT700 PinMux v0.95'!AA148)</f>
        <v/>
      </c>
      <c r="AB148" s="191" t="str">
        <f>IF('RT700 PinMux v0.94'!AB148='RT700 PinMux v0.95'!AB148,"",'RT700 PinMux v0.94'!AB148&amp;" vs "&amp;'RT700 PinMux v0.95'!AB148)</f>
        <v/>
      </c>
      <c r="AC148" s="45" t="str">
        <f>IF('RT700 PinMux v0.94'!AC148='RT700 PinMux v0.95'!AC148,"",'RT700 PinMux v0.94'!AC148&amp;" vs "&amp;'RT700 PinMux v0.95'!AC148)</f>
        <v/>
      </c>
      <c r="AD148" s="11" t="str">
        <f>IF('RT700 PinMux v0.94'!AD148='RT700 PinMux v0.95'!AD148,"",'RT700 PinMux v0.94'!AD148&amp;" vs "&amp;'RT700 PinMux v0.95'!AD148)</f>
        <v/>
      </c>
      <c r="AE148" s="21" t="str">
        <f>IF('RT700 PinMux v0.94'!AE148='RT700 PinMux v0.95'!AE148,"",'RT700 PinMux v0.94'!AE148&amp;" vs "&amp;'RT700 PinMux v0.95'!AE148)</f>
        <v/>
      </c>
      <c r="AF148" s="10" t="str">
        <f>IF('RT700 PinMux v0.94'!AF148='RT700 PinMux v0.95'!AF148,"",'RT700 PinMux v0.94'!AF148&amp;" vs "&amp;'RT700 PinMux v0.95'!AF148)</f>
        <v/>
      </c>
    </row>
    <row r="149" spans="2:32" s="7" customFormat="1" ht="11.5" x14ac:dyDescent="0.25">
      <c r="B149" s="226" t="str">
        <f>'RT700 PinMux v0.95'!B149</f>
        <v>VDDN</v>
      </c>
      <c r="C149" s="218" t="str">
        <f>'RT700 PinMux v0.95'!C149</f>
        <v>VDDIO_6</v>
      </c>
      <c r="D149" s="113" t="str">
        <f>IF('RT700 PinMux v0.94'!D149='RT700 PinMux v0.95'!D149,"",'RT700 PinMux v0.94'!D149&amp;" vs "&amp;'RT700 PinMux v0.95'!D149)</f>
        <v/>
      </c>
      <c r="E149" s="186" t="str">
        <f>IF('RT700 PinMux v0.94'!E149='RT700 PinMux v0.95'!E149,"",'RT700 PinMux v0.94'!E149&amp;" vs "&amp;'RT700 PinMux v0.95'!E149)</f>
        <v/>
      </c>
      <c r="F149" s="113" t="str">
        <f>IF('RT700 PinMux v0.94'!F149='RT700 PinMux v0.95'!F149,"",'RT700 PinMux v0.94'!F149&amp;" vs "&amp;'RT700 PinMux v0.95'!F149)</f>
        <v/>
      </c>
      <c r="G149" s="202" t="str">
        <f>IF('RT700 PinMux v0.94'!G149='RT700 PinMux v0.95'!G149,"",'RT700 PinMux v0.94'!G149&amp;" vs "&amp;'RT700 PinMux v0.95'!G149)</f>
        <v/>
      </c>
      <c r="H149" s="202" t="str">
        <f>IF('RT700 PinMux v0.94'!H149='RT700 PinMux v0.95'!H149,"",'RT700 PinMux v0.94'!H149&amp;" vs "&amp;'RT700 PinMux v0.95'!H149)</f>
        <v/>
      </c>
      <c r="I149" s="202" t="str">
        <f>IF('RT700 PinMux v0.94'!I149='RT700 PinMux v0.95'!I149,"",'RT700 PinMux v0.94'!I149&amp;" vs "&amp;'RT700 PinMux v0.95'!I149)</f>
        <v/>
      </c>
      <c r="J149" s="202" t="str">
        <f>IF('RT700 PinMux v0.94'!J149='RT700 PinMux v0.95'!J149,"",'RT700 PinMux v0.94'!J149&amp;" vs "&amp;'RT700 PinMux v0.95'!J149)</f>
        <v/>
      </c>
      <c r="K149" s="203" t="str">
        <f>IF('RT700 PinMux v0.94'!K149='RT700 PinMux v0.95'!K149,"",'RT700 PinMux v0.94'!K149&amp;" vs "&amp;'RT700 PinMux v0.95'!K149)</f>
        <v/>
      </c>
      <c r="L149" s="324" t="str">
        <f>IF('RT700 PinMux v0.94'!L149='RT700 PinMux v0.95'!L149,"",'RT700 PinMux v0.94'!L149&amp;" vs "&amp;'RT700 PinMux v0.95'!L149)</f>
        <v/>
      </c>
      <c r="M149" s="47" t="str">
        <f>IF('RT700 PinMux v0.94'!M149='RT700 PinMux v0.95'!M149,"",'RT700 PinMux v0.94'!M149&amp;" vs "&amp;'RT700 PinMux v0.95'!M149)</f>
        <v/>
      </c>
      <c r="N149" s="210" t="str">
        <f>IF('RT700 PinMux v0.94'!N149='RT700 PinMux v0.95'!N149,"",'RT700 PinMux v0.94'!N149&amp;" vs "&amp;'RT700 PinMux v0.95'!N149)</f>
        <v/>
      </c>
      <c r="O149" s="95" t="str">
        <f>IF('RT700 PinMux v0.94'!O149='RT700 PinMux v0.95'!O149,"",'RT700 PinMux v0.94'!O149&amp;" vs "&amp;'RT700 PinMux v0.95'!O149)</f>
        <v/>
      </c>
      <c r="P149" s="134" t="str">
        <f>IF('RT700 PinMux v0.94'!P149='RT700 PinMux v0.95'!P149,"",'RT700 PinMux v0.94'!P149&amp;" vs "&amp;'RT700 PinMux v0.95'!P149)</f>
        <v/>
      </c>
      <c r="Q149" s="134" t="str">
        <f>IF('RT700 PinMux v0.94'!Q149='RT700 PinMux v0.95'!Q149,"",'RT700 PinMux v0.94'!Q149&amp;" vs "&amp;'RT700 PinMux v0.95'!Q149)</f>
        <v/>
      </c>
      <c r="R149" s="134" t="str">
        <f>IF('RT700 PinMux v0.94'!R149='RT700 PinMux v0.95'!R149,"",'RT700 PinMux v0.94'!R149&amp;" vs "&amp;'RT700 PinMux v0.95'!R149)</f>
        <v/>
      </c>
      <c r="S149" s="134" t="str">
        <f>IF('RT700 PinMux v0.94'!S149='RT700 PinMux v0.95'!S149,"",'RT700 PinMux v0.94'!S149&amp;" vs "&amp;'RT700 PinMux v0.95'!S149)</f>
        <v/>
      </c>
      <c r="T149" s="134"/>
      <c r="U149" s="134"/>
      <c r="V149" s="134"/>
      <c r="W149" s="134"/>
      <c r="X149" s="134"/>
      <c r="Y149" s="134"/>
      <c r="Z149" s="134"/>
      <c r="AA149" s="205" t="str">
        <f>IF('RT700 PinMux v0.94'!AA149='RT700 PinMux v0.95'!AA149,"",'RT700 PinMux v0.94'!AA149&amp;" vs "&amp;'RT700 PinMux v0.95'!AA149)</f>
        <v/>
      </c>
      <c r="AB149" s="191" t="str">
        <f>IF('RT700 PinMux v0.94'!AB149='RT700 PinMux v0.95'!AB149,"",'RT700 PinMux v0.94'!AB149&amp;" vs "&amp;'RT700 PinMux v0.95'!AB149)</f>
        <v/>
      </c>
      <c r="AC149" s="45" t="str">
        <f>IF('RT700 PinMux v0.94'!AC149='RT700 PinMux v0.95'!AC149,"",'RT700 PinMux v0.94'!AC149&amp;" vs "&amp;'RT700 PinMux v0.95'!AC149)</f>
        <v/>
      </c>
      <c r="AD149" s="11" t="str">
        <f>IF('RT700 PinMux v0.94'!AD149='RT700 PinMux v0.95'!AD149,"",'RT700 PinMux v0.94'!AD149&amp;" vs "&amp;'RT700 PinMux v0.95'!AD149)</f>
        <v/>
      </c>
      <c r="AE149" s="21" t="str">
        <f>IF('RT700 PinMux v0.94'!AE149='RT700 PinMux v0.95'!AE149,"",'RT700 PinMux v0.94'!AE149&amp;" vs "&amp;'RT700 PinMux v0.95'!AE149)</f>
        <v/>
      </c>
      <c r="AF149" s="10" t="str">
        <f>IF('RT700 PinMux v0.94'!AF149='RT700 PinMux v0.95'!AF149,"",'RT700 PinMux v0.94'!AF149&amp;" vs "&amp;'RT700 PinMux v0.95'!AF149)</f>
        <v/>
      </c>
    </row>
    <row r="150" spans="2:32" s="7" customFormat="1" ht="11.5" x14ac:dyDescent="0.25">
      <c r="B150" s="226" t="str">
        <f>'RT700 PinMux v0.95'!B150</f>
        <v>VDDN</v>
      </c>
      <c r="C150" s="218" t="str">
        <f>'RT700 PinMux v0.95'!C150</f>
        <v>VDDIO_6</v>
      </c>
      <c r="D150" s="113" t="str">
        <f>IF('RT700 PinMux v0.94'!D150='RT700 PinMux v0.95'!D150,"",'RT700 PinMux v0.94'!D150&amp;" vs "&amp;'RT700 PinMux v0.95'!D150)</f>
        <v/>
      </c>
      <c r="E150" s="113" t="str">
        <f>IF('RT700 PinMux v0.94'!E150='RT700 PinMux v0.95'!E150,"",'RT700 PinMux v0.94'!E150&amp;" vs "&amp;'RT700 PinMux v0.95'!E150)</f>
        <v/>
      </c>
      <c r="F150" s="113" t="str">
        <f>IF('RT700 PinMux v0.94'!F150='RT700 PinMux v0.95'!F150,"",'RT700 PinMux v0.94'!F150&amp;" vs "&amp;'RT700 PinMux v0.95'!F150)</f>
        <v/>
      </c>
      <c r="G150" s="202" t="str">
        <f>IF('RT700 PinMux v0.94'!G150='RT700 PinMux v0.95'!G150,"",'RT700 PinMux v0.94'!G150&amp;" vs "&amp;'RT700 PinMux v0.95'!G150)</f>
        <v/>
      </c>
      <c r="H150" s="202" t="str">
        <f>IF('RT700 PinMux v0.94'!H150='RT700 PinMux v0.95'!H150,"",'RT700 PinMux v0.94'!H150&amp;" vs "&amp;'RT700 PinMux v0.95'!H150)</f>
        <v/>
      </c>
      <c r="I150" s="202" t="str">
        <f>IF('RT700 PinMux v0.94'!I150='RT700 PinMux v0.95'!I150,"",'RT700 PinMux v0.94'!I150&amp;" vs "&amp;'RT700 PinMux v0.95'!I150)</f>
        <v/>
      </c>
      <c r="J150" s="202" t="str">
        <f>IF('RT700 PinMux v0.94'!J150='RT700 PinMux v0.95'!J150,"",'RT700 PinMux v0.94'!J150&amp;" vs "&amp;'RT700 PinMux v0.95'!J150)</f>
        <v/>
      </c>
      <c r="K150" s="203" t="str">
        <f>IF('RT700 PinMux v0.94'!K150='RT700 PinMux v0.95'!K150,"",'RT700 PinMux v0.94'!K150&amp;" vs "&amp;'RT700 PinMux v0.95'!K150)</f>
        <v/>
      </c>
      <c r="L150" s="324" t="str">
        <f>IF('RT700 PinMux v0.94'!L150='RT700 PinMux v0.95'!L150,"",'RT700 PinMux v0.94'!L150&amp;" vs "&amp;'RT700 PinMux v0.95'!L150)</f>
        <v/>
      </c>
      <c r="M150" s="47" t="str">
        <f>IF('RT700 PinMux v0.94'!M150='RT700 PinMux v0.95'!M150,"",'RT700 PinMux v0.94'!M150&amp;" vs "&amp;'RT700 PinMux v0.95'!M150)</f>
        <v/>
      </c>
      <c r="N150" s="210" t="str">
        <f>IF('RT700 PinMux v0.94'!N150='RT700 PinMux v0.95'!N150,"",'RT700 PinMux v0.94'!N150&amp;" vs "&amp;'RT700 PinMux v0.95'!N150)</f>
        <v/>
      </c>
      <c r="O150" s="95" t="str">
        <f>IF('RT700 PinMux v0.94'!O150='RT700 PinMux v0.95'!O150,"",'RT700 PinMux v0.94'!O150&amp;" vs "&amp;'RT700 PinMux v0.95'!O150)</f>
        <v/>
      </c>
      <c r="P150" s="134" t="str">
        <f>IF('RT700 PinMux v0.94'!P150='RT700 PinMux v0.95'!P150,"",'RT700 PinMux v0.94'!P150&amp;" vs "&amp;'RT700 PinMux v0.95'!P150)</f>
        <v/>
      </c>
      <c r="Q150" s="134" t="str">
        <f>IF('RT700 PinMux v0.94'!Q150='RT700 PinMux v0.95'!Q150,"",'RT700 PinMux v0.94'!Q150&amp;" vs "&amp;'RT700 PinMux v0.95'!Q150)</f>
        <v/>
      </c>
      <c r="R150" s="134" t="str">
        <f>IF('RT700 PinMux v0.94'!R150='RT700 PinMux v0.95'!R150,"",'RT700 PinMux v0.94'!R150&amp;" vs "&amp;'RT700 PinMux v0.95'!R150)</f>
        <v/>
      </c>
      <c r="S150" s="134" t="str">
        <f>IF('RT700 PinMux v0.94'!S150='RT700 PinMux v0.95'!S150,"",'RT700 PinMux v0.94'!S150&amp;" vs "&amp;'RT700 PinMux v0.95'!S150)</f>
        <v/>
      </c>
      <c r="T150" s="134"/>
      <c r="U150" s="134"/>
      <c r="V150" s="134"/>
      <c r="W150" s="134"/>
      <c r="X150" s="134"/>
      <c r="Y150" s="134"/>
      <c r="Z150" s="134"/>
      <c r="AA150" s="205" t="str">
        <f>IF('RT700 PinMux v0.94'!AA150='RT700 PinMux v0.95'!AA150,"",'RT700 PinMux v0.94'!AA150&amp;" vs "&amp;'RT700 PinMux v0.95'!AA150)</f>
        <v/>
      </c>
      <c r="AB150" s="191" t="str">
        <f>IF('RT700 PinMux v0.94'!AB150='RT700 PinMux v0.95'!AB150,"",'RT700 PinMux v0.94'!AB150&amp;" vs "&amp;'RT700 PinMux v0.95'!AB150)</f>
        <v/>
      </c>
      <c r="AC150" s="45" t="str">
        <f>IF('RT700 PinMux v0.94'!AC150='RT700 PinMux v0.95'!AC150,"",'RT700 PinMux v0.94'!AC150&amp;" vs "&amp;'RT700 PinMux v0.95'!AC150)</f>
        <v/>
      </c>
      <c r="AD150" s="11" t="str">
        <f>IF('RT700 PinMux v0.94'!AD150='RT700 PinMux v0.95'!AD150,"",'RT700 PinMux v0.94'!AD150&amp;" vs "&amp;'RT700 PinMux v0.95'!AD150)</f>
        <v/>
      </c>
      <c r="AE150" s="21" t="str">
        <f>IF('RT700 PinMux v0.94'!AE150='RT700 PinMux v0.95'!AE150,"",'RT700 PinMux v0.94'!AE150&amp;" vs "&amp;'RT700 PinMux v0.95'!AE150)</f>
        <v/>
      </c>
      <c r="AF150" s="10" t="str">
        <f>IF('RT700 PinMux v0.94'!AF150='RT700 PinMux v0.95'!AF150,"",'RT700 PinMux v0.94'!AF150&amp;" vs "&amp;'RT700 PinMux v0.95'!AF150)</f>
        <v/>
      </c>
    </row>
    <row r="151" spans="2:32" s="7" customFormat="1" ht="11.5" x14ac:dyDescent="0.25">
      <c r="B151" s="226" t="str">
        <f>'RT700 PinMux v0.95'!B151</f>
        <v>VDDN</v>
      </c>
      <c r="C151" s="218" t="str">
        <f>'RT700 PinMux v0.95'!C151</f>
        <v>VDDIO_6</v>
      </c>
      <c r="D151" s="113" t="str">
        <f>IF('RT700 PinMux v0.94'!D151='RT700 PinMux v0.95'!D151,"",'RT700 PinMux v0.94'!D151&amp;" vs "&amp;'RT700 PinMux v0.95'!D151)</f>
        <v/>
      </c>
      <c r="E151" s="113" t="str">
        <f>IF('RT700 PinMux v0.94'!E151='RT700 PinMux v0.95'!E151,"",'RT700 PinMux v0.94'!E151&amp;" vs "&amp;'RT700 PinMux v0.95'!E151)</f>
        <v/>
      </c>
      <c r="F151" s="113" t="str">
        <f>IF('RT700 PinMux v0.94'!F151='RT700 PinMux v0.95'!F151,"",'RT700 PinMux v0.94'!F151&amp;" vs "&amp;'RT700 PinMux v0.95'!F151)</f>
        <v/>
      </c>
      <c r="G151" s="202" t="str">
        <f>IF('RT700 PinMux v0.94'!G151='RT700 PinMux v0.95'!G151,"",'RT700 PinMux v0.94'!G151&amp;" vs "&amp;'RT700 PinMux v0.95'!G151)</f>
        <v/>
      </c>
      <c r="H151" s="202" t="str">
        <f>IF('RT700 PinMux v0.94'!H151='RT700 PinMux v0.95'!H151,"",'RT700 PinMux v0.94'!H151&amp;" vs "&amp;'RT700 PinMux v0.95'!H151)</f>
        <v/>
      </c>
      <c r="I151" s="202" t="str">
        <f>IF('RT700 PinMux v0.94'!I151='RT700 PinMux v0.95'!I151,"",'RT700 PinMux v0.94'!I151&amp;" vs "&amp;'RT700 PinMux v0.95'!I151)</f>
        <v/>
      </c>
      <c r="J151" s="202" t="str">
        <f>IF('RT700 PinMux v0.94'!J151='RT700 PinMux v0.95'!J151,"",'RT700 PinMux v0.94'!J151&amp;" vs "&amp;'RT700 PinMux v0.95'!J151)</f>
        <v/>
      </c>
      <c r="K151" s="203" t="str">
        <f>IF('RT700 PinMux v0.94'!K151='RT700 PinMux v0.95'!K151,"",'RT700 PinMux v0.94'!K151&amp;" vs "&amp;'RT700 PinMux v0.95'!K151)</f>
        <v/>
      </c>
      <c r="L151" s="324" t="str">
        <f>IF('RT700 PinMux v0.94'!L151='RT700 PinMux v0.95'!L151,"",'RT700 PinMux v0.94'!L151&amp;" vs "&amp;'RT700 PinMux v0.95'!L151)</f>
        <v/>
      </c>
      <c r="M151" s="47" t="str">
        <f>IF('RT700 PinMux v0.94'!M151='RT700 PinMux v0.95'!M151,"",'RT700 PinMux v0.94'!M151&amp;" vs "&amp;'RT700 PinMux v0.95'!M151)</f>
        <v/>
      </c>
      <c r="N151" s="210" t="str">
        <f>IF('RT700 PinMux v0.94'!N151='RT700 PinMux v0.95'!N151,"",'RT700 PinMux v0.94'!N151&amp;" vs "&amp;'RT700 PinMux v0.95'!N151)</f>
        <v/>
      </c>
      <c r="O151" s="95" t="str">
        <f>IF('RT700 PinMux v0.94'!O151='RT700 PinMux v0.95'!O151,"",'RT700 PinMux v0.94'!O151&amp;" vs "&amp;'RT700 PinMux v0.95'!O151)</f>
        <v/>
      </c>
      <c r="P151" s="134" t="str">
        <f>IF('RT700 PinMux v0.94'!P151='RT700 PinMux v0.95'!P151,"",'RT700 PinMux v0.94'!P151&amp;" vs "&amp;'RT700 PinMux v0.95'!P151)</f>
        <v/>
      </c>
      <c r="Q151" s="134" t="str">
        <f>IF('RT700 PinMux v0.94'!Q151='RT700 PinMux v0.95'!Q151,"",'RT700 PinMux v0.94'!Q151&amp;" vs "&amp;'RT700 PinMux v0.95'!Q151)</f>
        <v/>
      </c>
      <c r="R151" s="134" t="str">
        <f>IF('RT700 PinMux v0.94'!R151='RT700 PinMux v0.95'!R151,"",'RT700 PinMux v0.94'!R151&amp;" vs "&amp;'RT700 PinMux v0.95'!R151)</f>
        <v/>
      </c>
      <c r="S151" s="134" t="str">
        <f>IF('RT700 PinMux v0.94'!S151='RT700 PinMux v0.95'!S151,"",'RT700 PinMux v0.94'!S151&amp;" vs "&amp;'RT700 PinMux v0.95'!S151)</f>
        <v/>
      </c>
      <c r="T151" s="134"/>
      <c r="U151" s="134"/>
      <c r="V151" s="134"/>
      <c r="W151" s="134"/>
      <c r="X151" s="134"/>
      <c r="Y151" s="134"/>
      <c r="Z151" s="134"/>
      <c r="AA151" s="205" t="str">
        <f>IF('RT700 PinMux v0.94'!AA151='RT700 PinMux v0.95'!AA151,"",'RT700 PinMux v0.94'!AA151&amp;" vs "&amp;'RT700 PinMux v0.95'!AA151)</f>
        <v/>
      </c>
      <c r="AB151" s="199" t="str">
        <f>IF('RT700 PinMux v0.94'!AB151='RT700 PinMux v0.95'!AB151,"",'RT700 PinMux v0.94'!AB151&amp;" vs "&amp;'RT700 PinMux v0.95'!AB151)</f>
        <v/>
      </c>
      <c r="AC151" s="45" t="str">
        <f>IF('RT700 PinMux v0.94'!AC151='RT700 PinMux v0.95'!AC151,"",'RT700 PinMux v0.94'!AC151&amp;" vs "&amp;'RT700 PinMux v0.95'!AC151)</f>
        <v/>
      </c>
      <c r="AD151" s="11" t="str">
        <f>IF('RT700 PinMux v0.94'!AD151='RT700 PinMux v0.95'!AD151,"",'RT700 PinMux v0.94'!AD151&amp;" vs "&amp;'RT700 PinMux v0.95'!AD151)</f>
        <v/>
      </c>
      <c r="AE151" s="21" t="str">
        <f>IF('RT700 PinMux v0.94'!AE151='RT700 PinMux v0.95'!AE151,"",'RT700 PinMux v0.94'!AE151&amp;" vs "&amp;'RT700 PinMux v0.95'!AE151)</f>
        <v/>
      </c>
      <c r="AF151" s="10" t="str">
        <f>IF('RT700 PinMux v0.94'!AF151='RT700 PinMux v0.95'!AF151,"",'RT700 PinMux v0.94'!AF151&amp;" vs "&amp;'RT700 PinMux v0.95'!AF151)</f>
        <v/>
      </c>
    </row>
    <row r="152" spans="2:32" s="7" customFormat="1" ht="11.5" x14ac:dyDescent="0.25">
      <c r="B152" s="226" t="str">
        <f>'RT700 PinMux v0.95'!B152</f>
        <v>VDDN</v>
      </c>
      <c r="C152" s="218" t="str">
        <f>'RT700 PinMux v0.95'!C152</f>
        <v>VDDIO_6</v>
      </c>
      <c r="D152" s="113" t="str">
        <f>IF('RT700 PinMux v0.94'!D152='RT700 PinMux v0.95'!D152,"",'RT700 PinMux v0.94'!D152&amp;" vs "&amp;'RT700 PinMux v0.95'!D152)</f>
        <v/>
      </c>
      <c r="E152" s="113" t="str">
        <f>IF('RT700 PinMux v0.94'!E152='RT700 PinMux v0.95'!E152,"",'RT700 PinMux v0.94'!E152&amp;" vs "&amp;'RT700 PinMux v0.95'!E152)</f>
        <v/>
      </c>
      <c r="F152" s="113" t="str">
        <f>IF('RT700 PinMux v0.94'!F152='RT700 PinMux v0.95'!F152,"",'RT700 PinMux v0.94'!F152&amp;" vs "&amp;'RT700 PinMux v0.95'!F152)</f>
        <v/>
      </c>
      <c r="G152" s="202" t="str">
        <f>IF('RT700 PinMux v0.94'!G152='RT700 PinMux v0.95'!G152,"",'RT700 PinMux v0.94'!G152&amp;" vs "&amp;'RT700 PinMux v0.95'!G152)</f>
        <v/>
      </c>
      <c r="H152" s="202" t="str">
        <f>IF('RT700 PinMux v0.94'!H152='RT700 PinMux v0.95'!H152,"",'RT700 PinMux v0.94'!H152&amp;" vs "&amp;'RT700 PinMux v0.95'!H152)</f>
        <v/>
      </c>
      <c r="I152" s="202" t="str">
        <f>IF('RT700 PinMux v0.94'!I152='RT700 PinMux v0.95'!I152,"",'RT700 PinMux v0.94'!I152&amp;" vs "&amp;'RT700 PinMux v0.95'!I152)</f>
        <v/>
      </c>
      <c r="J152" s="202" t="str">
        <f>IF('RT700 PinMux v0.94'!J152='RT700 PinMux v0.95'!J152,"",'RT700 PinMux v0.94'!J152&amp;" vs "&amp;'RT700 PinMux v0.95'!J152)</f>
        <v/>
      </c>
      <c r="K152" s="203" t="str">
        <f>IF('RT700 PinMux v0.94'!K152='RT700 PinMux v0.95'!K152,"",'RT700 PinMux v0.94'!K152&amp;" vs "&amp;'RT700 PinMux v0.95'!K152)</f>
        <v/>
      </c>
      <c r="L152" s="324" t="str">
        <f>IF('RT700 PinMux v0.94'!L152='RT700 PinMux v0.95'!L152,"",'RT700 PinMux v0.94'!L152&amp;" vs "&amp;'RT700 PinMux v0.95'!L152)</f>
        <v/>
      </c>
      <c r="M152" s="47" t="str">
        <f>IF('RT700 PinMux v0.94'!M152='RT700 PinMux v0.95'!M152,"",'RT700 PinMux v0.94'!M152&amp;" vs "&amp;'RT700 PinMux v0.95'!M152)</f>
        <v/>
      </c>
      <c r="N152" s="134" t="str">
        <f>IF('RT700 PinMux v0.94'!N152='RT700 PinMux v0.95'!N152,"",'RT700 PinMux v0.94'!N152&amp;" vs "&amp;'RT700 PinMux v0.95'!N152)</f>
        <v/>
      </c>
      <c r="O152" s="134" t="str">
        <f>IF('RT700 PinMux v0.94'!O152='RT700 PinMux v0.95'!O152,"",'RT700 PinMux v0.94'!O152&amp;" vs "&amp;'RT700 PinMux v0.95'!O152)</f>
        <v/>
      </c>
      <c r="P152" s="134" t="str">
        <f>IF('RT700 PinMux v0.94'!P152='RT700 PinMux v0.95'!P152,"",'RT700 PinMux v0.94'!P152&amp;" vs "&amp;'RT700 PinMux v0.95'!P152)</f>
        <v/>
      </c>
      <c r="Q152" s="134" t="str">
        <f>IF('RT700 PinMux v0.94'!Q152='RT700 PinMux v0.95'!Q152,"",'RT700 PinMux v0.94'!Q152&amp;" vs "&amp;'RT700 PinMux v0.95'!Q152)</f>
        <v/>
      </c>
      <c r="R152" s="134" t="str">
        <f>IF('RT700 PinMux v0.94'!R152='RT700 PinMux v0.95'!R152,"",'RT700 PinMux v0.94'!R152&amp;" vs "&amp;'RT700 PinMux v0.95'!R152)</f>
        <v/>
      </c>
      <c r="S152" s="134" t="str">
        <f>IF('RT700 PinMux v0.94'!S152='RT700 PinMux v0.95'!S152,"",'RT700 PinMux v0.94'!S152&amp;" vs "&amp;'RT700 PinMux v0.95'!S152)</f>
        <v/>
      </c>
      <c r="T152" s="134"/>
      <c r="U152" s="134"/>
      <c r="V152" s="134"/>
      <c r="W152" s="134"/>
      <c r="X152" s="134"/>
      <c r="Y152" s="134"/>
      <c r="Z152" s="134"/>
      <c r="AA152" s="205" t="str">
        <f>IF('RT700 PinMux v0.94'!AA152='RT700 PinMux v0.95'!AA152,"",'RT700 PinMux v0.94'!AA152&amp;" vs "&amp;'RT700 PinMux v0.95'!AA152)</f>
        <v/>
      </c>
      <c r="AB152" s="199" t="str">
        <f>IF('RT700 PinMux v0.94'!AB152='RT700 PinMux v0.95'!AB152,"",'RT700 PinMux v0.94'!AB152&amp;" vs "&amp;'RT700 PinMux v0.95'!AB152)</f>
        <v/>
      </c>
      <c r="AC152" s="45" t="str">
        <f>IF('RT700 PinMux v0.94'!AC152='RT700 PinMux v0.95'!AC152,"",'RT700 PinMux v0.94'!AC152&amp;" vs "&amp;'RT700 PinMux v0.95'!AC152)</f>
        <v/>
      </c>
      <c r="AD152" s="11" t="str">
        <f>IF('RT700 PinMux v0.94'!AD152='RT700 PinMux v0.95'!AD152,"",'RT700 PinMux v0.94'!AD152&amp;" vs "&amp;'RT700 PinMux v0.95'!AD152)</f>
        <v/>
      </c>
      <c r="AE152" s="21" t="str">
        <f>IF('RT700 PinMux v0.94'!AE152='RT700 PinMux v0.95'!AE152,"",'RT700 PinMux v0.94'!AE152&amp;" vs "&amp;'RT700 PinMux v0.95'!AE152)</f>
        <v/>
      </c>
      <c r="AF152" s="10" t="str">
        <f>IF('RT700 PinMux v0.94'!AF152='RT700 PinMux v0.95'!AF152,"",'RT700 PinMux v0.94'!AF152&amp;" vs "&amp;'RT700 PinMux v0.95'!AF152)</f>
        <v/>
      </c>
    </row>
    <row r="153" spans="2:32" s="7" customFormat="1" ht="11.5" x14ac:dyDescent="0.25">
      <c r="B153" s="358"/>
      <c r="C153" s="286"/>
      <c r="D153" s="113"/>
      <c r="E153" s="113"/>
      <c r="F153" s="113"/>
      <c r="G153" s="202"/>
      <c r="H153" s="202"/>
      <c r="I153" s="202"/>
      <c r="J153" s="202"/>
      <c r="K153" s="203"/>
      <c r="L153" s="324"/>
      <c r="M153" s="134"/>
      <c r="N153" s="134"/>
      <c r="O153" s="134"/>
      <c r="P153" s="134"/>
      <c r="Q153" s="134"/>
      <c r="R153" s="134"/>
      <c r="S153" s="134"/>
      <c r="T153" s="134"/>
      <c r="U153" s="134"/>
      <c r="V153" s="134"/>
      <c r="W153" s="134"/>
      <c r="X153" s="134"/>
      <c r="Y153" s="134"/>
      <c r="Z153" s="134"/>
      <c r="AA153" s="205"/>
      <c r="AB153" s="199"/>
      <c r="AC153" s="45"/>
      <c r="AD153" s="11"/>
      <c r="AE153" s="21"/>
      <c r="AF153" s="10"/>
    </row>
    <row r="154" spans="2:32" s="7" customFormat="1" ht="12" x14ac:dyDescent="0.25">
      <c r="B154" s="226" t="str">
        <f>'RT700 PinMux v0.95'!B154</f>
        <v>VDDN</v>
      </c>
      <c r="C154" s="217" t="str">
        <f>'RT700 PinMux v0.95'!C154</f>
        <v>VDDIO</v>
      </c>
      <c r="D154" s="113" t="str">
        <f>IF('RT700 PinMux v0.94'!D154='RT700 PinMux v0.95'!D154,"",'RT700 PinMux v0.94'!D154&amp;" vs "&amp;'RT700 PinMux v0.95'!D154)</f>
        <v/>
      </c>
      <c r="E154" s="186" t="str">
        <f>IF('RT700 PinMux v0.94'!E154='RT700 PinMux v0.95'!E154,"",'RT700 PinMux v0.94'!E154&amp;" vs "&amp;'RT700 PinMux v0.95'!E154)</f>
        <v/>
      </c>
      <c r="F154" s="113" t="str">
        <f>IF('RT700 PinMux v0.94'!F154='RT700 PinMux v0.95'!F154,"",'RT700 PinMux v0.94'!F154&amp;" vs "&amp;'RT700 PinMux v0.95'!F154)</f>
        <v/>
      </c>
      <c r="G154" s="202" t="str">
        <f>IF('RT700 PinMux v0.94'!G154='RT700 PinMux v0.95'!G154,"",'RT700 PinMux v0.94'!G154&amp;" vs "&amp;'RT700 PinMux v0.95'!G154)</f>
        <v/>
      </c>
      <c r="H154" s="202" t="str">
        <f>IF('RT700 PinMux v0.94'!H154='RT700 PinMux v0.95'!H154,"",'RT700 PinMux v0.94'!H154&amp;" vs "&amp;'RT700 PinMux v0.95'!H154)</f>
        <v/>
      </c>
      <c r="I154" s="202" t="str">
        <f>IF('RT700 PinMux v0.94'!I154='RT700 PinMux v0.95'!I154,"",'RT700 PinMux v0.94'!I154&amp;" vs "&amp;'RT700 PinMux v0.95'!I154)</f>
        <v/>
      </c>
      <c r="J154" s="202" t="str">
        <f>IF('RT700 PinMux v0.94'!J154='RT700 PinMux v0.95'!J154,"",'RT700 PinMux v0.94'!J154&amp;" vs "&amp;'RT700 PinMux v0.95'!J154)</f>
        <v/>
      </c>
      <c r="K154" s="203" t="str">
        <f>IF('RT700 PinMux v0.94'!K154='RT700 PinMux v0.95'!K154,"",'RT700 PinMux v0.94'!K154&amp;" vs "&amp;'RT700 PinMux v0.95'!K154)</f>
        <v/>
      </c>
      <c r="L154" s="324" t="str">
        <f>IF('RT700 PinMux v0.94'!L154='RT700 PinMux v0.95'!L154,"",'RT700 PinMux v0.94'!L154&amp;" vs "&amp;'RT700 PinMux v0.95'!L154)</f>
        <v/>
      </c>
      <c r="M154" s="237" t="str">
        <f>IF('RT700 PinMux v0.94'!M154='RT700 PinMux v0.95'!M154,"",'RT700 PinMux v0.94'!M154&amp;" vs "&amp;'RT700 PinMux v0.95'!M154)</f>
        <v/>
      </c>
      <c r="N154" s="267" t="str">
        <f>IF('RT700 PinMux v0.94'!N154='RT700 PinMux v0.95'!N154,"",'RT700 PinMux v0.94'!N154&amp;" vs "&amp;'RT700 PinMux v0.95'!N154)</f>
        <v/>
      </c>
      <c r="O154" s="95" t="str">
        <f>IF('RT700 PinMux v0.94'!O154='RT700 PinMux v0.95'!O154,"",'RT700 PinMux v0.94'!O154&amp;" vs "&amp;'RT700 PinMux v0.95'!O154)</f>
        <v/>
      </c>
      <c r="P154" s="134" t="str">
        <f>IF('RT700 PinMux v0.94'!P154='RT700 PinMux v0.95'!P154,"",'RT700 PinMux v0.94'!P154&amp;" vs "&amp;'RT700 PinMux v0.95'!P154)</f>
        <v/>
      </c>
      <c r="Q154" s="134" t="str">
        <f>IF('RT700 PinMux v0.94'!Q154='RT700 PinMux v0.95'!Q154,"",'RT700 PinMux v0.94'!Q154&amp;" vs "&amp;'RT700 PinMux v0.95'!Q154)</f>
        <v/>
      </c>
      <c r="R154" s="134" t="str">
        <f>IF('RT700 PinMux v0.94'!R154='RT700 PinMux v0.95'!R154,"",'RT700 PinMux v0.94'!R154&amp;" vs "&amp;'RT700 PinMux v0.95'!R154)</f>
        <v/>
      </c>
      <c r="S154" s="134" t="str">
        <f>IF('RT700 PinMux v0.94'!S154='RT700 PinMux v0.95'!S154,"",'RT700 PinMux v0.94'!S154&amp;" vs "&amp;'RT700 PinMux v0.95'!S154)</f>
        <v/>
      </c>
      <c r="T154" s="134"/>
      <c r="U154" s="134"/>
      <c r="V154" s="134"/>
      <c r="W154" s="134"/>
      <c r="X154" s="204"/>
      <c r="Y154" s="204"/>
      <c r="Z154" s="204"/>
      <c r="AA154" s="205" t="str">
        <f>IF('RT700 PinMux v0.94'!AA154='RT700 PinMux v0.95'!AA154,"",'RT700 PinMux v0.94'!AA154&amp;" vs "&amp;'RT700 PinMux v0.95'!AA154)</f>
        <v/>
      </c>
      <c r="AB154" s="191" t="str">
        <f>IF('RT700 PinMux v0.94'!AB154='RT700 PinMux v0.95'!AB154,"",'RT700 PinMux v0.94'!AB154&amp;" vs "&amp;'RT700 PinMux v0.95'!AB154)</f>
        <v/>
      </c>
      <c r="AC154" s="45" t="str">
        <f>IF('RT700 PinMux v0.94'!AC154='RT700 PinMux v0.95'!AC154,"",'RT700 PinMux v0.94'!AC154&amp;" vs "&amp;'RT700 PinMux v0.95'!AC154)</f>
        <v/>
      </c>
      <c r="AD154" s="11" t="str">
        <f>IF('RT700 PinMux v0.94'!AD154='RT700 PinMux v0.95'!AD154,"",'RT700 PinMux v0.94'!AD154&amp;" vs "&amp;'RT700 PinMux v0.95'!AD154)</f>
        <v/>
      </c>
      <c r="AE154" s="21" t="str">
        <f>IF('RT700 PinMux v0.94'!AE154='RT700 PinMux v0.95'!AE154,"",'RT700 PinMux v0.94'!AE154&amp;" vs "&amp;'RT700 PinMux v0.95'!AE154)</f>
        <v/>
      </c>
      <c r="AF154" s="10" t="str">
        <f>IF('RT700 PinMux v0.94'!AF154='RT700 PinMux v0.95'!AF154,"",'RT700 PinMux v0.94'!AF154&amp;" vs "&amp;'RT700 PinMux v0.95'!AF154)</f>
        <v/>
      </c>
    </row>
    <row r="155" spans="2:32" s="7" customFormat="1" ht="12" x14ac:dyDescent="0.25">
      <c r="B155" s="226" t="str">
        <f>'RT700 PinMux v0.95'!B155</f>
        <v>VDDN</v>
      </c>
      <c r="C155" s="217" t="str">
        <f>'RT700 PinMux v0.95'!C155</f>
        <v>VDDIO</v>
      </c>
      <c r="D155" s="113" t="str">
        <f>IF('RT700 PinMux v0.94'!D155='RT700 PinMux v0.95'!D155,"",'RT700 PinMux v0.94'!D155&amp;" vs "&amp;'RT700 PinMux v0.95'!D155)</f>
        <v/>
      </c>
      <c r="E155" s="186" t="str">
        <f>IF('RT700 PinMux v0.94'!E155='RT700 PinMux v0.95'!E155,"",'RT700 PinMux v0.94'!E155&amp;" vs "&amp;'RT700 PinMux v0.95'!E155)</f>
        <v/>
      </c>
      <c r="F155" s="113" t="str">
        <f>IF('RT700 PinMux v0.94'!F155='RT700 PinMux v0.95'!F155,"",'RT700 PinMux v0.94'!F155&amp;" vs "&amp;'RT700 PinMux v0.95'!F155)</f>
        <v/>
      </c>
      <c r="G155" s="202" t="str">
        <f>IF('RT700 PinMux v0.94'!G155='RT700 PinMux v0.95'!G155,"",'RT700 PinMux v0.94'!G155&amp;" vs "&amp;'RT700 PinMux v0.95'!G155)</f>
        <v/>
      </c>
      <c r="H155" s="202" t="str">
        <f>IF('RT700 PinMux v0.94'!H155='RT700 PinMux v0.95'!H155,"",'RT700 PinMux v0.94'!H155&amp;" vs "&amp;'RT700 PinMux v0.95'!H155)</f>
        <v/>
      </c>
      <c r="I155" s="202" t="str">
        <f>IF('RT700 PinMux v0.94'!I155='RT700 PinMux v0.95'!I155,"",'RT700 PinMux v0.94'!I155&amp;" vs "&amp;'RT700 PinMux v0.95'!I155)</f>
        <v/>
      </c>
      <c r="J155" s="202" t="str">
        <f>IF('RT700 PinMux v0.94'!J155='RT700 PinMux v0.95'!J155,"",'RT700 PinMux v0.94'!J155&amp;" vs "&amp;'RT700 PinMux v0.95'!J155)</f>
        <v/>
      </c>
      <c r="K155" s="203" t="str">
        <f>IF('RT700 PinMux v0.94'!K155='RT700 PinMux v0.95'!K155,"",'RT700 PinMux v0.94'!K155&amp;" vs "&amp;'RT700 PinMux v0.95'!K155)</f>
        <v/>
      </c>
      <c r="L155" s="324" t="str">
        <f>IF('RT700 PinMux v0.94'!L155='RT700 PinMux v0.95'!L155,"",'RT700 PinMux v0.94'!L155&amp;" vs "&amp;'RT700 PinMux v0.95'!L155)</f>
        <v/>
      </c>
      <c r="M155" s="237" t="str">
        <f>IF('RT700 PinMux v0.94'!M155='RT700 PinMux v0.95'!M155,"",'RT700 PinMux v0.94'!M155&amp;" vs "&amp;'RT700 PinMux v0.95'!M155)</f>
        <v/>
      </c>
      <c r="N155" s="267" t="str">
        <f>IF('RT700 PinMux v0.94'!N155='RT700 PinMux v0.95'!N155,"",'RT700 PinMux v0.94'!N155&amp;" vs "&amp;'RT700 PinMux v0.95'!N155)</f>
        <v/>
      </c>
      <c r="O155" s="95" t="str">
        <f>IF('RT700 PinMux v0.94'!O155='RT700 PinMux v0.95'!O155,"",'RT700 PinMux v0.94'!O155&amp;" vs "&amp;'RT700 PinMux v0.95'!O155)</f>
        <v/>
      </c>
      <c r="P155" s="134" t="str">
        <f>IF('RT700 PinMux v0.94'!P155='RT700 PinMux v0.95'!P155,"",'RT700 PinMux v0.94'!P155&amp;" vs "&amp;'RT700 PinMux v0.95'!P155)</f>
        <v/>
      </c>
      <c r="Q155" s="134" t="str">
        <f>IF('RT700 PinMux v0.94'!Q155='RT700 PinMux v0.95'!Q155,"",'RT700 PinMux v0.94'!Q155&amp;" vs "&amp;'RT700 PinMux v0.95'!Q155)</f>
        <v/>
      </c>
      <c r="R155" s="134" t="str">
        <f>IF('RT700 PinMux v0.94'!R155='RT700 PinMux v0.95'!R155,"",'RT700 PinMux v0.94'!R155&amp;" vs "&amp;'RT700 PinMux v0.95'!R155)</f>
        <v/>
      </c>
      <c r="S155" s="134" t="str">
        <f>IF('RT700 PinMux v0.94'!S155='RT700 PinMux v0.95'!S155,"",'RT700 PinMux v0.94'!S155&amp;" vs "&amp;'RT700 PinMux v0.95'!S155)</f>
        <v/>
      </c>
      <c r="T155" s="134"/>
      <c r="U155" s="134"/>
      <c r="V155" s="134"/>
      <c r="W155" s="134"/>
      <c r="X155" s="204"/>
      <c r="Y155" s="204"/>
      <c r="Z155" s="204"/>
      <c r="AA155" s="205" t="str">
        <f>IF('RT700 PinMux v0.94'!AA155='RT700 PinMux v0.95'!AA155,"",'RT700 PinMux v0.94'!AA155&amp;" vs "&amp;'RT700 PinMux v0.95'!AA155)</f>
        <v/>
      </c>
      <c r="AB155" s="191" t="str">
        <f>IF('RT700 PinMux v0.94'!AB155='RT700 PinMux v0.95'!AB155,"",'RT700 PinMux v0.94'!AB155&amp;" vs "&amp;'RT700 PinMux v0.95'!AB155)</f>
        <v/>
      </c>
      <c r="AC155" s="45" t="str">
        <f>IF('RT700 PinMux v0.94'!AC155='RT700 PinMux v0.95'!AC155,"",'RT700 PinMux v0.94'!AC155&amp;" vs "&amp;'RT700 PinMux v0.95'!AC155)</f>
        <v/>
      </c>
      <c r="AD155" s="11" t="str">
        <f>IF('RT700 PinMux v0.94'!AD155='RT700 PinMux v0.95'!AD155,"",'RT700 PinMux v0.94'!AD155&amp;" vs "&amp;'RT700 PinMux v0.95'!AD155)</f>
        <v/>
      </c>
      <c r="AE155" s="21" t="str">
        <f>IF('RT700 PinMux v0.94'!AE155='RT700 PinMux v0.95'!AE155,"",'RT700 PinMux v0.94'!AE155&amp;" vs "&amp;'RT700 PinMux v0.95'!AE155)</f>
        <v/>
      </c>
      <c r="AF155" s="10" t="str">
        <f>IF('RT700 PinMux v0.94'!AF155='RT700 PinMux v0.95'!AF155,"",'RT700 PinMux v0.94'!AF155&amp;" vs "&amp;'RT700 PinMux v0.95'!AF155)</f>
        <v/>
      </c>
    </row>
    <row r="156" spans="2:32" s="7" customFormat="1" ht="12" x14ac:dyDescent="0.25">
      <c r="B156" s="226" t="str">
        <f>'RT700 PinMux v0.95'!B156</f>
        <v>VDDN</v>
      </c>
      <c r="C156" s="217" t="str">
        <f>'RT700 PinMux v0.95'!C156</f>
        <v>VDDIO</v>
      </c>
      <c r="D156" s="113" t="str">
        <f>IF('RT700 PinMux v0.94'!D156='RT700 PinMux v0.95'!D156,"",'RT700 PinMux v0.94'!D156&amp;" vs "&amp;'RT700 PinMux v0.95'!D156)</f>
        <v/>
      </c>
      <c r="E156" s="186" t="str">
        <f>IF('RT700 PinMux v0.94'!E156='RT700 PinMux v0.95'!E156,"",'RT700 PinMux v0.94'!E156&amp;" vs "&amp;'RT700 PinMux v0.95'!E156)</f>
        <v/>
      </c>
      <c r="F156" s="113" t="str">
        <f>IF('RT700 PinMux v0.94'!F156='RT700 PinMux v0.95'!F156,"",'RT700 PinMux v0.94'!F156&amp;" vs "&amp;'RT700 PinMux v0.95'!F156)</f>
        <v/>
      </c>
      <c r="G156" s="202" t="str">
        <f>IF('RT700 PinMux v0.94'!G156='RT700 PinMux v0.95'!G156,"",'RT700 PinMux v0.94'!G156&amp;" vs "&amp;'RT700 PinMux v0.95'!G156)</f>
        <v/>
      </c>
      <c r="H156" s="202" t="str">
        <f>IF('RT700 PinMux v0.94'!H156='RT700 PinMux v0.95'!H156,"",'RT700 PinMux v0.94'!H156&amp;" vs "&amp;'RT700 PinMux v0.95'!H156)</f>
        <v/>
      </c>
      <c r="I156" s="202" t="str">
        <f>IF('RT700 PinMux v0.94'!I156='RT700 PinMux v0.95'!I156,"",'RT700 PinMux v0.94'!I156&amp;" vs "&amp;'RT700 PinMux v0.95'!I156)</f>
        <v/>
      </c>
      <c r="J156" s="202" t="str">
        <f>IF('RT700 PinMux v0.94'!J156='RT700 PinMux v0.95'!J156,"",'RT700 PinMux v0.94'!J156&amp;" vs "&amp;'RT700 PinMux v0.95'!J156)</f>
        <v/>
      </c>
      <c r="K156" s="203" t="str">
        <f>IF('RT700 PinMux v0.94'!K156='RT700 PinMux v0.95'!K156,"",'RT700 PinMux v0.94'!K156&amp;" vs "&amp;'RT700 PinMux v0.95'!K156)</f>
        <v/>
      </c>
      <c r="L156" s="324" t="str">
        <f>IF('RT700 PinMux v0.94'!L156='RT700 PinMux v0.95'!L156,"",'RT700 PinMux v0.94'!L156&amp;" vs "&amp;'RT700 PinMux v0.95'!L156)</f>
        <v/>
      </c>
      <c r="M156" s="237" t="str">
        <f>IF('RT700 PinMux v0.94'!M156='RT700 PinMux v0.95'!M156,"",'RT700 PinMux v0.94'!M156&amp;" vs "&amp;'RT700 PinMux v0.95'!M156)</f>
        <v/>
      </c>
      <c r="N156" s="95" t="str">
        <f>IF('RT700 PinMux v0.94'!N156='RT700 PinMux v0.95'!N156,"",'RT700 PinMux v0.94'!N156&amp;" vs "&amp;'RT700 PinMux v0.95'!N156)</f>
        <v/>
      </c>
      <c r="O156" s="134" t="str">
        <f>IF('RT700 PinMux v0.94'!O156='RT700 PinMux v0.95'!O156,"",'RT700 PinMux v0.94'!O156&amp;" vs "&amp;'RT700 PinMux v0.95'!O156)</f>
        <v/>
      </c>
      <c r="P156" s="134" t="str">
        <f>IF('RT700 PinMux v0.94'!P156='RT700 PinMux v0.95'!P156,"",'RT700 PinMux v0.94'!P156&amp;" vs "&amp;'RT700 PinMux v0.95'!P156)</f>
        <v/>
      </c>
      <c r="Q156" s="134" t="str">
        <f>IF('RT700 PinMux v0.94'!Q156='RT700 PinMux v0.95'!Q156,"",'RT700 PinMux v0.94'!Q156&amp;" vs "&amp;'RT700 PinMux v0.95'!Q156)</f>
        <v/>
      </c>
      <c r="R156" s="134" t="str">
        <f>IF('RT700 PinMux v0.94'!R156='RT700 PinMux v0.95'!R156,"",'RT700 PinMux v0.94'!R156&amp;" vs "&amp;'RT700 PinMux v0.95'!R156)</f>
        <v/>
      </c>
      <c r="S156" s="134" t="str">
        <f>IF('RT700 PinMux v0.94'!S156='RT700 PinMux v0.95'!S156,"",'RT700 PinMux v0.94'!S156&amp;" vs "&amp;'RT700 PinMux v0.95'!S156)</f>
        <v/>
      </c>
      <c r="T156" s="134"/>
      <c r="U156" s="134"/>
      <c r="V156" s="134"/>
      <c r="W156" s="134"/>
      <c r="X156" s="204"/>
      <c r="Y156" s="204"/>
      <c r="Z156" s="204"/>
      <c r="AA156" s="205" t="str">
        <f>IF('RT700 PinMux v0.94'!AA156='RT700 PinMux v0.95'!AA156,"",'RT700 PinMux v0.94'!AA156&amp;" vs "&amp;'RT700 PinMux v0.95'!AA156)</f>
        <v/>
      </c>
      <c r="AB156" s="199" t="str">
        <f>IF('RT700 PinMux v0.94'!AB156='RT700 PinMux v0.95'!AB156,"",'RT700 PinMux v0.94'!AB156&amp;" vs "&amp;'RT700 PinMux v0.95'!AB156)</f>
        <v/>
      </c>
      <c r="AC156" s="45" t="str">
        <f>IF('RT700 PinMux v0.94'!AC156='RT700 PinMux v0.95'!AC156,"",'RT700 PinMux v0.94'!AC156&amp;" vs "&amp;'RT700 PinMux v0.95'!AC156)</f>
        <v/>
      </c>
      <c r="AD156" s="11" t="str">
        <f>IF('RT700 PinMux v0.94'!AD156='RT700 PinMux v0.95'!AD156,"",'RT700 PinMux v0.94'!AD156&amp;" vs "&amp;'RT700 PinMux v0.95'!AD156)</f>
        <v/>
      </c>
      <c r="AE156" s="21" t="str">
        <f>IF('RT700 PinMux v0.94'!AE156='RT700 PinMux v0.95'!AE156,"",'RT700 PinMux v0.94'!AE156&amp;" vs "&amp;'RT700 PinMux v0.95'!AE156)</f>
        <v/>
      </c>
      <c r="AF156" s="10" t="str">
        <f>IF('RT700 PinMux v0.94'!AF156='RT700 PinMux v0.95'!AF156,"",'RT700 PinMux v0.94'!AF156&amp;" vs "&amp;'RT700 PinMux v0.95'!AF156)</f>
        <v/>
      </c>
    </row>
    <row r="157" spans="2:32" s="7" customFormat="1" ht="11.5" x14ac:dyDescent="0.25">
      <c r="B157" s="226" t="str">
        <f>'RT700 PinMux v0.95'!B157</f>
        <v>VDDN</v>
      </c>
      <c r="C157" s="217" t="str">
        <f>'RT700 PinMux v0.95'!C157</f>
        <v>VDDIO</v>
      </c>
      <c r="D157" s="113" t="str">
        <f>IF('RT700 PinMux v0.94'!D157='RT700 PinMux v0.95'!D157,"",'RT700 PinMux v0.94'!D157&amp;" vs "&amp;'RT700 PinMux v0.95'!D157)</f>
        <v/>
      </c>
      <c r="E157" s="186" t="str">
        <f>IF('RT700 PinMux v0.94'!E157='RT700 PinMux v0.95'!E157,"",'RT700 PinMux v0.94'!E157&amp;" vs "&amp;'RT700 PinMux v0.95'!E157)</f>
        <v/>
      </c>
      <c r="F157" s="113" t="str">
        <f>IF('RT700 PinMux v0.94'!F157='RT700 PinMux v0.95'!F157,"",'RT700 PinMux v0.94'!F157&amp;" vs "&amp;'RT700 PinMux v0.95'!F157)</f>
        <v/>
      </c>
      <c r="G157" s="202" t="str">
        <f>IF('RT700 PinMux v0.94'!G157='RT700 PinMux v0.95'!G157,"",'RT700 PinMux v0.94'!G157&amp;" vs "&amp;'RT700 PinMux v0.95'!G157)</f>
        <v/>
      </c>
      <c r="H157" s="202" t="str">
        <f>IF('RT700 PinMux v0.94'!H157='RT700 PinMux v0.95'!H157,"",'RT700 PinMux v0.94'!H157&amp;" vs "&amp;'RT700 PinMux v0.95'!H157)</f>
        <v/>
      </c>
      <c r="I157" s="202" t="str">
        <f>IF('RT700 PinMux v0.94'!I157='RT700 PinMux v0.95'!I157,"",'RT700 PinMux v0.94'!I157&amp;" vs "&amp;'RT700 PinMux v0.95'!I157)</f>
        <v/>
      </c>
      <c r="J157" s="202" t="str">
        <f>IF('RT700 PinMux v0.94'!J157='RT700 PinMux v0.95'!J157,"",'RT700 PinMux v0.94'!J157&amp;" vs "&amp;'RT700 PinMux v0.95'!J157)</f>
        <v/>
      </c>
      <c r="K157" s="203" t="str">
        <f>IF('RT700 PinMux v0.94'!K157='RT700 PinMux v0.95'!K157,"",'RT700 PinMux v0.94'!K157&amp;" vs "&amp;'RT700 PinMux v0.95'!K157)</f>
        <v/>
      </c>
      <c r="L157" s="324" t="str">
        <f>IF('RT700 PinMux v0.94'!L157='RT700 PinMux v0.95'!L157,"",'RT700 PinMux v0.94'!L157&amp;" vs "&amp;'RT700 PinMux v0.95'!L157)</f>
        <v/>
      </c>
      <c r="M157" s="237" t="str">
        <f>IF('RT700 PinMux v0.94'!M157='RT700 PinMux v0.95'!M157,"",'RT700 PinMux v0.94'!M157&amp;" vs "&amp;'RT700 PinMux v0.95'!M157)</f>
        <v/>
      </c>
      <c r="N157" s="95" t="str">
        <f>IF('RT700 PinMux v0.94'!N157='RT700 PinMux v0.95'!N157,"",'RT700 PinMux v0.94'!N157&amp;" vs "&amp;'RT700 PinMux v0.95'!N157)</f>
        <v/>
      </c>
      <c r="O157" s="134" t="str">
        <f>IF('RT700 PinMux v0.94'!O157='RT700 PinMux v0.95'!O157,"",'RT700 PinMux v0.94'!O157&amp;" vs "&amp;'RT700 PinMux v0.95'!O157)</f>
        <v/>
      </c>
      <c r="P157" s="134" t="str">
        <f>IF('RT700 PinMux v0.94'!P157='RT700 PinMux v0.95'!P157,"",'RT700 PinMux v0.94'!P157&amp;" vs "&amp;'RT700 PinMux v0.95'!P157)</f>
        <v/>
      </c>
      <c r="Q157" s="134" t="str">
        <f>IF('RT700 PinMux v0.94'!Q157='RT700 PinMux v0.95'!Q157,"",'RT700 PinMux v0.94'!Q157&amp;" vs "&amp;'RT700 PinMux v0.95'!Q157)</f>
        <v/>
      </c>
      <c r="R157" s="134" t="str">
        <f>IF('RT700 PinMux v0.94'!R157='RT700 PinMux v0.95'!R157,"",'RT700 PinMux v0.94'!R157&amp;" vs "&amp;'RT700 PinMux v0.95'!R157)</f>
        <v/>
      </c>
      <c r="S157" s="134" t="str">
        <f>IF('RT700 PinMux v0.94'!S157='RT700 PinMux v0.95'!S157,"",'RT700 PinMux v0.94'!S157&amp;" vs "&amp;'RT700 PinMux v0.95'!S157)</f>
        <v/>
      </c>
      <c r="T157" s="134"/>
      <c r="U157" s="134"/>
      <c r="V157" s="134"/>
      <c r="W157" s="134"/>
      <c r="X157" s="206"/>
      <c r="Y157" s="206"/>
      <c r="Z157" s="206"/>
      <c r="AA157" s="205" t="str">
        <f>IF('RT700 PinMux v0.94'!AA157='RT700 PinMux v0.95'!AA157,"",'RT700 PinMux v0.94'!AA157&amp;" vs "&amp;'RT700 PinMux v0.95'!AA157)</f>
        <v/>
      </c>
      <c r="AB157" s="199" t="str">
        <f>IF('RT700 PinMux v0.94'!AB157='RT700 PinMux v0.95'!AB157,"",'RT700 PinMux v0.94'!AB157&amp;" vs "&amp;'RT700 PinMux v0.95'!AB157)</f>
        <v/>
      </c>
      <c r="AC157" s="45" t="str">
        <f>IF('RT700 PinMux v0.94'!AC157='RT700 PinMux v0.95'!AC157,"",'RT700 PinMux v0.94'!AC157&amp;" vs "&amp;'RT700 PinMux v0.95'!AC157)</f>
        <v/>
      </c>
      <c r="AD157" s="11" t="str">
        <f>IF('RT700 PinMux v0.94'!AD157='RT700 PinMux v0.95'!AD157,"",'RT700 PinMux v0.94'!AD157&amp;" vs "&amp;'RT700 PinMux v0.95'!AD157)</f>
        <v/>
      </c>
      <c r="AE157" s="21" t="str">
        <f>IF('RT700 PinMux v0.94'!AE157='RT700 PinMux v0.95'!AE157,"",'RT700 PinMux v0.94'!AE157&amp;" vs "&amp;'RT700 PinMux v0.95'!AE157)</f>
        <v/>
      </c>
      <c r="AF157" s="10" t="str">
        <f>IF('RT700 PinMux v0.94'!AF157='RT700 PinMux v0.95'!AF157,"",'RT700 PinMux v0.94'!AF157&amp;" vs "&amp;'RT700 PinMux v0.95'!AF157)</f>
        <v/>
      </c>
    </row>
    <row r="158" spans="2:32" s="7" customFormat="1" ht="11.5" x14ac:dyDescent="0.25">
      <c r="B158" s="226" t="str">
        <f>'RT700 PinMux v0.95'!B158</f>
        <v>VDDN</v>
      </c>
      <c r="C158" s="217" t="str">
        <f>'RT700 PinMux v0.95'!C158</f>
        <v>VDDIO</v>
      </c>
      <c r="D158" s="113" t="str">
        <f>IF('RT700 PinMux v0.94'!D158='RT700 PinMux v0.95'!D158,"",'RT700 PinMux v0.94'!D158&amp;" vs "&amp;'RT700 PinMux v0.95'!D158)</f>
        <v/>
      </c>
      <c r="E158" s="186" t="str">
        <f>IF('RT700 PinMux v0.94'!E158='RT700 PinMux v0.95'!E158,"",'RT700 PinMux v0.94'!E158&amp;" vs "&amp;'RT700 PinMux v0.95'!E158)</f>
        <v/>
      </c>
      <c r="F158" s="113" t="str">
        <f>IF('RT700 PinMux v0.94'!F158='RT700 PinMux v0.95'!F158,"",'RT700 PinMux v0.94'!F158&amp;" vs "&amp;'RT700 PinMux v0.95'!F158)</f>
        <v/>
      </c>
      <c r="G158" s="202" t="str">
        <f>IF('RT700 PinMux v0.94'!G158='RT700 PinMux v0.95'!G158,"",'RT700 PinMux v0.94'!G158&amp;" vs "&amp;'RT700 PinMux v0.95'!G158)</f>
        <v/>
      </c>
      <c r="H158" s="202" t="str">
        <f>IF('RT700 PinMux v0.94'!H158='RT700 PinMux v0.95'!H158,"",'RT700 PinMux v0.94'!H158&amp;" vs "&amp;'RT700 PinMux v0.95'!H158)</f>
        <v/>
      </c>
      <c r="I158" s="202" t="str">
        <f>IF('RT700 PinMux v0.94'!I158='RT700 PinMux v0.95'!I158,"",'RT700 PinMux v0.94'!I158&amp;" vs "&amp;'RT700 PinMux v0.95'!I158)</f>
        <v/>
      </c>
      <c r="J158" s="202" t="str">
        <f>IF('RT700 PinMux v0.94'!J158='RT700 PinMux v0.95'!J158,"",'RT700 PinMux v0.94'!J158&amp;" vs "&amp;'RT700 PinMux v0.95'!J158)</f>
        <v/>
      </c>
      <c r="K158" s="203" t="str">
        <f>IF('RT700 PinMux v0.94'!K158='RT700 PinMux v0.95'!K158,"",'RT700 PinMux v0.94'!K158&amp;" vs "&amp;'RT700 PinMux v0.95'!K158)</f>
        <v/>
      </c>
      <c r="L158" s="324" t="str">
        <f>IF('RT700 PinMux v0.94'!L158='RT700 PinMux v0.95'!L158,"",'RT700 PinMux v0.94'!L158&amp;" vs "&amp;'RT700 PinMux v0.95'!L158)</f>
        <v/>
      </c>
      <c r="M158" s="237" t="str">
        <f>IF('RT700 PinMux v0.94'!M158='RT700 PinMux v0.95'!M158,"",'RT700 PinMux v0.94'!M158&amp;" vs "&amp;'RT700 PinMux v0.95'!M158)</f>
        <v/>
      </c>
      <c r="N158" s="95" t="str">
        <f>IF('RT700 PinMux v0.94'!N158='RT700 PinMux v0.95'!N158,"",'RT700 PinMux v0.94'!N158&amp;" vs "&amp;'RT700 PinMux v0.95'!N158)</f>
        <v/>
      </c>
      <c r="O158" s="134" t="str">
        <f>IF('RT700 PinMux v0.94'!O158='RT700 PinMux v0.95'!O158,"",'RT700 PinMux v0.94'!O158&amp;" vs "&amp;'RT700 PinMux v0.95'!O158)</f>
        <v/>
      </c>
      <c r="P158" s="134" t="str">
        <f>IF('RT700 PinMux v0.94'!P158='RT700 PinMux v0.95'!P158,"",'RT700 PinMux v0.94'!P158&amp;" vs "&amp;'RT700 PinMux v0.95'!P158)</f>
        <v/>
      </c>
      <c r="Q158" s="134" t="str">
        <f>IF('RT700 PinMux v0.94'!Q158='RT700 PinMux v0.95'!Q158,"",'RT700 PinMux v0.94'!Q158&amp;" vs "&amp;'RT700 PinMux v0.95'!Q158)</f>
        <v/>
      </c>
      <c r="R158" s="134" t="str">
        <f>IF('RT700 PinMux v0.94'!R158='RT700 PinMux v0.95'!R158,"",'RT700 PinMux v0.94'!R158&amp;" vs "&amp;'RT700 PinMux v0.95'!R158)</f>
        <v/>
      </c>
      <c r="S158" s="134" t="str">
        <f>IF('RT700 PinMux v0.94'!S158='RT700 PinMux v0.95'!S158,"",'RT700 PinMux v0.94'!S158&amp;" vs "&amp;'RT700 PinMux v0.95'!S158)</f>
        <v/>
      </c>
      <c r="T158" s="134"/>
      <c r="U158" s="134"/>
      <c r="V158" s="134"/>
      <c r="W158" s="134"/>
      <c r="X158" s="134"/>
      <c r="Y158" s="206"/>
      <c r="Z158" s="206"/>
      <c r="AA158" s="205" t="str">
        <f>IF('RT700 PinMux v0.94'!AA158='RT700 PinMux v0.95'!AA158,"",'RT700 PinMux v0.94'!AA158&amp;" vs "&amp;'RT700 PinMux v0.95'!AA158)</f>
        <v/>
      </c>
      <c r="AB158" s="199" t="str">
        <f>IF('RT700 PinMux v0.94'!AB158='RT700 PinMux v0.95'!AB158,"",'RT700 PinMux v0.94'!AB158&amp;" vs "&amp;'RT700 PinMux v0.95'!AB158)</f>
        <v/>
      </c>
      <c r="AC158" s="45" t="str">
        <f>IF('RT700 PinMux v0.94'!AC158='RT700 PinMux v0.95'!AC158,"",'RT700 PinMux v0.94'!AC158&amp;" vs "&amp;'RT700 PinMux v0.95'!AC158)</f>
        <v/>
      </c>
      <c r="AD158" s="11" t="str">
        <f>IF('RT700 PinMux v0.94'!AD158='RT700 PinMux v0.95'!AD158,"",'RT700 PinMux v0.94'!AD158&amp;" vs "&amp;'RT700 PinMux v0.95'!AD158)</f>
        <v/>
      </c>
      <c r="AE158" s="21" t="str">
        <f>IF('RT700 PinMux v0.94'!AE158='RT700 PinMux v0.95'!AE158,"",'RT700 PinMux v0.94'!AE158&amp;" vs "&amp;'RT700 PinMux v0.95'!AE158)</f>
        <v/>
      </c>
      <c r="AF158" s="10" t="str">
        <f>IF('RT700 PinMux v0.94'!AF158='RT700 PinMux v0.95'!AF158,"",'RT700 PinMux v0.94'!AF158&amp;" vs "&amp;'RT700 PinMux v0.95'!AF158)</f>
        <v/>
      </c>
    </row>
    <row r="159" spans="2:32" s="7" customFormat="1" ht="11.5" x14ac:dyDescent="0.25">
      <c r="B159" s="226" t="str">
        <f>'RT700 PinMux v0.95'!B159</f>
        <v>VDDN</v>
      </c>
      <c r="C159" s="217" t="str">
        <f>'RT700 PinMux v0.95'!C159</f>
        <v>VDDIO</v>
      </c>
      <c r="D159" s="113" t="str">
        <f>IF('RT700 PinMux v0.94'!D159='RT700 PinMux v0.95'!D159,"",'RT700 PinMux v0.94'!D159&amp;" vs "&amp;'RT700 PinMux v0.95'!D159)</f>
        <v/>
      </c>
      <c r="E159" s="186" t="str">
        <f>IF('RT700 PinMux v0.94'!E159='RT700 PinMux v0.95'!E159,"",'RT700 PinMux v0.94'!E159&amp;" vs "&amp;'RT700 PinMux v0.95'!E159)</f>
        <v/>
      </c>
      <c r="F159" s="113" t="str">
        <f>IF('RT700 PinMux v0.94'!F159='RT700 PinMux v0.95'!F159,"",'RT700 PinMux v0.94'!F159&amp;" vs "&amp;'RT700 PinMux v0.95'!F159)</f>
        <v/>
      </c>
      <c r="G159" s="202" t="str">
        <f>IF('RT700 PinMux v0.94'!G159='RT700 PinMux v0.95'!G159,"",'RT700 PinMux v0.94'!G159&amp;" vs "&amp;'RT700 PinMux v0.95'!G159)</f>
        <v/>
      </c>
      <c r="H159" s="202" t="str">
        <f>IF('RT700 PinMux v0.94'!H159='RT700 PinMux v0.95'!H159,"",'RT700 PinMux v0.94'!H159&amp;" vs "&amp;'RT700 PinMux v0.95'!H159)</f>
        <v/>
      </c>
      <c r="I159" s="202" t="str">
        <f>IF('RT700 PinMux v0.94'!I159='RT700 PinMux v0.95'!I159,"",'RT700 PinMux v0.94'!I159&amp;" vs "&amp;'RT700 PinMux v0.95'!I159)</f>
        <v/>
      </c>
      <c r="J159" s="202" t="str">
        <f>IF('RT700 PinMux v0.94'!J159='RT700 PinMux v0.95'!J159,"",'RT700 PinMux v0.94'!J159&amp;" vs "&amp;'RT700 PinMux v0.95'!J159)</f>
        <v/>
      </c>
      <c r="K159" s="203" t="str">
        <f>IF('RT700 PinMux v0.94'!K159='RT700 PinMux v0.95'!K159,"",'RT700 PinMux v0.94'!K159&amp;" vs "&amp;'RT700 PinMux v0.95'!K159)</f>
        <v/>
      </c>
      <c r="L159" s="324" t="str">
        <f>IF('RT700 PinMux v0.94'!L159='RT700 PinMux v0.95'!L159,"",'RT700 PinMux v0.94'!L159&amp;" vs "&amp;'RT700 PinMux v0.95'!L159)</f>
        <v/>
      </c>
      <c r="M159" s="237" t="str">
        <f>IF('RT700 PinMux v0.94'!M159='RT700 PinMux v0.95'!M159,"",'RT700 PinMux v0.94'!M159&amp;" vs "&amp;'RT700 PinMux v0.95'!M159)</f>
        <v/>
      </c>
      <c r="N159" s="95" t="str">
        <f>IF('RT700 PinMux v0.94'!N159='RT700 PinMux v0.95'!N159,"",'RT700 PinMux v0.94'!N159&amp;" vs "&amp;'RT700 PinMux v0.95'!N159)</f>
        <v/>
      </c>
      <c r="O159" s="134" t="str">
        <f>IF('RT700 PinMux v0.94'!O159='RT700 PinMux v0.95'!O159,"",'RT700 PinMux v0.94'!O159&amp;" vs "&amp;'RT700 PinMux v0.95'!O159)</f>
        <v/>
      </c>
      <c r="P159" s="361" t="str">
        <f>IF('RT700 PinMux v0.94'!P159='RT700 PinMux v0.95'!P159,"",'RT700 PinMux v0.94'!P159&amp;" vs "&amp;'RT700 PinMux v0.95'!P159)</f>
        <v/>
      </c>
      <c r="Q159" s="134" t="str">
        <f>IF('RT700 PinMux v0.94'!Q159='RT700 PinMux v0.95'!Q159,"",'RT700 PinMux v0.94'!Q159&amp;" vs "&amp;'RT700 PinMux v0.95'!Q159)</f>
        <v/>
      </c>
      <c r="R159" s="134" t="str">
        <f>IF('RT700 PinMux v0.94'!R159='RT700 PinMux v0.95'!R159,"",'RT700 PinMux v0.94'!R159&amp;" vs "&amp;'RT700 PinMux v0.95'!R159)</f>
        <v/>
      </c>
      <c r="S159" s="134" t="str">
        <f>IF('RT700 PinMux v0.94'!S159='RT700 PinMux v0.95'!S159,"",'RT700 PinMux v0.94'!S159&amp;" vs "&amp;'RT700 PinMux v0.95'!S159)</f>
        <v/>
      </c>
      <c r="T159" s="134"/>
      <c r="U159" s="134"/>
      <c r="V159" s="134"/>
      <c r="W159" s="134"/>
      <c r="X159" s="134"/>
      <c r="Y159" s="206"/>
      <c r="Z159" s="206"/>
      <c r="AA159" s="205" t="str">
        <f>IF('RT700 PinMux v0.94'!AA159='RT700 PinMux v0.95'!AA159,"",'RT700 PinMux v0.94'!AA159&amp;" vs "&amp;'RT700 PinMux v0.95'!AA159)</f>
        <v/>
      </c>
      <c r="AB159" s="199" t="str">
        <f>IF('RT700 PinMux v0.94'!AB159='RT700 PinMux v0.95'!AB159,"",'RT700 PinMux v0.94'!AB159&amp;" vs "&amp;'RT700 PinMux v0.95'!AB159)</f>
        <v/>
      </c>
      <c r="AC159" s="45" t="str">
        <f>IF('RT700 PinMux v0.94'!AC159='RT700 PinMux v0.95'!AC159,"",'RT700 PinMux v0.94'!AC159&amp;" vs "&amp;'RT700 PinMux v0.95'!AC159)</f>
        <v/>
      </c>
      <c r="AD159" s="11" t="str">
        <f>IF('RT700 PinMux v0.94'!AD159='RT700 PinMux v0.95'!AD159,"",'RT700 PinMux v0.94'!AD159&amp;" vs "&amp;'RT700 PinMux v0.95'!AD159)</f>
        <v/>
      </c>
      <c r="AE159" s="21" t="str">
        <f>IF('RT700 PinMux v0.94'!AE159='RT700 PinMux v0.95'!AE159,"",'RT700 PinMux v0.94'!AE159&amp;" vs "&amp;'RT700 PinMux v0.95'!AE159)</f>
        <v/>
      </c>
      <c r="AF159" s="10" t="str">
        <f>IF('RT700 PinMux v0.94'!AF159='RT700 PinMux v0.95'!AF159,"",'RT700 PinMux v0.94'!AF159&amp;" vs "&amp;'RT700 PinMux v0.95'!AF159)</f>
        <v/>
      </c>
    </row>
    <row r="160" spans="2:32" s="7" customFormat="1" ht="11.5" x14ac:dyDescent="0.25">
      <c r="B160" s="226" t="str">
        <f>'RT700 PinMux v0.95'!B160</f>
        <v>VDDN</v>
      </c>
      <c r="C160" s="217" t="str">
        <f>'RT700 PinMux v0.95'!C160</f>
        <v>VDDIO</v>
      </c>
      <c r="D160" s="113" t="str">
        <f>IF('RT700 PinMux v0.94'!D160='RT700 PinMux v0.95'!D160,"",'RT700 PinMux v0.94'!D160&amp;" vs "&amp;'RT700 PinMux v0.95'!D160)</f>
        <v/>
      </c>
      <c r="E160" s="186" t="str">
        <f>IF('RT700 PinMux v0.94'!E160='RT700 PinMux v0.95'!E160,"",'RT700 PinMux v0.94'!E160&amp;" vs "&amp;'RT700 PinMux v0.95'!E160)</f>
        <v/>
      </c>
      <c r="F160" s="113" t="str">
        <f>IF('RT700 PinMux v0.94'!F160='RT700 PinMux v0.95'!F160,"",'RT700 PinMux v0.94'!F160&amp;" vs "&amp;'RT700 PinMux v0.95'!F160)</f>
        <v/>
      </c>
      <c r="G160" s="202" t="str">
        <f>IF('RT700 PinMux v0.94'!G160='RT700 PinMux v0.95'!G160,"",'RT700 PinMux v0.94'!G160&amp;" vs "&amp;'RT700 PinMux v0.95'!G160)</f>
        <v/>
      </c>
      <c r="H160" s="202" t="str">
        <f>IF('RT700 PinMux v0.94'!H160='RT700 PinMux v0.95'!H160,"",'RT700 PinMux v0.94'!H160&amp;" vs "&amp;'RT700 PinMux v0.95'!H160)</f>
        <v/>
      </c>
      <c r="I160" s="202" t="str">
        <f>IF('RT700 PinMux v0.94'!I160='RT700 PinMux v0.95'!I160,"",'RT700 PinMux v0.94'!I160&amp;" vs "&amp;'RT700 PinMux v0.95'!I160)</f>
        <v/>
      </c>
      <c r="J160" s="202" t="str">
        <f>IF('RT700 PinMux v0.94'!J160='RT700 PinMux v0.95'!J160,"",'RT700 PinMux v0.94'!J160&amp;" vs "&amp;'RT700 PinMux v0.95'!J160)</f>
        <v/>
      </c>
      <c r="K160" s="203" t="str">
        <f>IF('RT700 PinMux v0.94'!K160='RT700 PinMux v0.95'!K160,"",'RT700 PinMux v0.94'!K160&amp;" vs "&amp;'RT700 PinMux v0.95'!K160)</f>
        <v/>
      </c>
      <c r="L160" s="324" t="str">
        <f>IF('RT700 PinMux v0.94'!L160='RT700 PinMux v0.95'!L160,"",'RT700 PinMux v0.94'!L160&amp;" vs "&amp;'RT700 PinMux v0.95'!L160)</f>
        <v/>
      </c>
      <c r="M160" s="237" t="str">
        <f>IF('RT700 PinMux v0.94'!M160='RT700 PinMux v0.95'!M160,"",'RT700 PinMux v0.94'!M160&amp;" vs "&amp;'RT700 PinMux v0.95'!M160)</f>
        <v/>
      </c>
      <c r="N160" s="95" t="str">
        <f>IF('RT700 PinMux v0.94'!N160='RT700 PinMux v0.95'!N160,"",'RT700 PinMux v0.94'!N160&amp;" vs "&amp;'RT700 PinMux v0.95'!N160)</f>
        <v/>
      </c>
      <c r="O160" s="134" t="str">
        <f>IF('RT700 PinMux v0.94'!O160='RT700 PinMux v0.95'!O160,"",'RT700 PinMux v0.94'!O160&amp;" vs "&amp;'RT700 PinMux v0.95'!O160)</f>
        <v/>
      </c>
      <c r="P160" s="134" t="str">
        <f>IF('RT700 PinMux v0.94'!P160='RT700 PinMux v0.95'!P160,"",'RT700 PinMux v0.94'!P160&amp;" vs "&amp;'RT700 PinMux v0.95'!P160)</f>
        <v/>
      </c>
      <c r="Q160" s="134" t="str">
        <f>IF('RT700 PinMux v0.94'!Q160='RT700 PinMux v0.95'!Q160,"",'RT700 PinMux v0.94'!Q160&amp;" vs "&amp;'RT700 PinMux v0.95'!Q160)</f>
        <v/>
      </c>
      <c r="R160" s="134" t="str">
        <f>IF('RT700 PinMux v0.94'!R160='RT700 PinMux v0.95'!R160,"",'RT700 PinMux v0.94'!R160&amp;" vs "&amp;'RT700 PinMux v0.95'!R160)</f>
        <v/>
      </c>
      <c r="S160" s="134" t="str">
        <f>IF('RT700 PinMux v0.94'!S160='RT700 PinMux v0.95'!S160,"",'RT700 PinMux v0.94'!S160&amp;" vs "&amp;'RT700 PinMux v0.95'!S160)</f>
        <v/>
      </c>
      <c r="T160" s="134"/>
      <c r="U160" s="134"/>
      <c r="V160" s="206"/>
      <c r="W160" s="206"/>
      <c r="X160" s="134"/>
      <c r="Y160" s="206"/>
      <c r="Z160" s="206"/>
      <c r="AA160" s="205" t="str">
        <f>IF('RT700 PinMux v0.94'!AA160='RT700 PinMux v0.95'!AA160,"",'RT700 PinMux v0.94'!AA160&amp;" vs "&amp;'RT700 PinMux v0.95'!AA160)</f>
        <v/>
      </c>
      <c r="AB160" s="191" t="str">
        <f>IF('RT700 PinMux v0.94'!AB160='RT700 PinMux v0.95'!AB160,"",'RT700 PinMux v0.94'!AB160&amp;" vs "&amp;'RT700 PinMux v0.95'!AB160)</f>
        <v/>
      </c>
      <c r="AC160" s="45" t="str">
        <f>IF('RT700 PinMux v0.94'!AC160='RT700 PinMux v0.95'!AC160,"",'RT700 PinMux v0.94'!AC160&amp;" vs "&amp;'RT700 PinMux v0.95'!AC160)</f>
        <v/>
      </c>
      <c r="AD160" s="11" t="str">
        <f>IF('RT700 PinMux v0.94'!AD160='RT700 PinMux v0.95'!AD160,"",'RT700 PinMux v0.94'!AD160&amp;" vs "&amp;'RT700 PinMux v0.95'!AD160)</f>
        <v/>
      </c>
      <c r="AE160" s="21" t="str">
        <f>IF('RT700 PinMux v0.94'!AE160='RT700 PinMux v0.95'!AE160,"",'RT700 PinMux v0.94'!AE160&amp;" vs "&amp;'RT700 PinMux v0.95'!AE160)</f>
        <v/>
      </c>
      <c r="AF160" s="10" t="str">
        <f>IF('RT700 PinMux v0.94'!AF160='RT700 PinMux v0.95'!AF160,"",'RT700 PinMux v0.94'!AF160&amp;" vs "&amp;'RT700 PinMux v0.95'!AF160)</f>
        <v/>
      </c>
    </row>
    <row r="161" spans="2:32" s="7" customFormat="1" ht="11.5" x14ac:dyDescent="0.25">
      <c r="B161" s="226" t="str">
        <f>'RT700 PinMux v0.95'!B161</f>
        <v>VDDN</v>
      </c>
      <c r="C161" s="217" t="str">
        <f>'RT700 PinMux v0.95'!C161</f>
        <v>VDDIO</v>
      </c>
      <c r="D161" s="113" t="str">
        <f>IF('RT700 PinMux v0.94'!D161='RT700 PinMux v0.95'!D161,"",'RT700 PinMux v0.94'!D161&amp;" vs "&amp;'RT700 PinMux v0.95'!D161)</f>
        <v/>
      </c>
      <c r="E161" s="186" t="str">
        <f>IF('RT700 PinMux v0.94'!E161='RT700 PinMux v0.95'!E161,"",'RT700 PinMux v0.94'!E161&amp;" vs "&amp;'RT700 PinMux v0.95'!E161)</f>
        <v/>
      </c>
      <c r="F161" s="113" t="str">
        <f>IF('RT700 PinMux v0.94'!F161='RT700 PinMux v0.95'!F161,"",'RT700 PinMux v0.94'!F161&amp;" vs "&amp;'RT700 PinMux v0.95'!F161)</f>
        <v/>
      </c>
      <c r="G161" s="202" t="str">
        <f>IF('RT700 PinMux v0.94'!G161='RT700 PinMux v0.95'!G161,"",'RT700 PinMux v0.94'!G161&amp;" vs "&amp;'RT700 PinMux v0.95'!G161)</f>
        <v/>
      </c>
      <c r="H161" s="202" t="str">
        <f>IF('RT700 PinMux v0.94'!H161='RT700 PinMux v0.95'!H161,"",'RT700 PinMux v0.94'!H161&amp;" vs "&amp;'RT700 PinMux v0.95'!H161)</f>
        <v/>
      </c>
      <c r="I161" s="202" t="str">
        <f>IF('RT700 PinMux v0.94'!I161='RT700 PinMux v0.95'!I161,"",'RT700 PinMux v0.94'!I161&amp;" vs "&amp;'RT700 PinMux v0.95'!I161)</f>
        <v/>
      </c>
      <c r="J161" s="202" t="str">
        <f>IF('RT700 PinMux v0.94'!J161='RT700 PinMux v0.95'!J161,"",'RT700 PinMux v0.94'!J161&amp;" vs "&amp;'RT700 PinMux v0.95'!J161)</f>
        <v/>
      </c>
      <c r="K161" s="203" t="str">
        <f>IF('RT700 PinMux v0.94'!K161='RT700 PinMux v0.95'!K161,"",'RT700 PinMux v0.94'!K161&amp;" vs "&amp;'RT700 PinMux v0.95'!K161)</f>
        <v/>
      </c>
      <c r="L161" s="324" t="str">
        <f>IF('RT700 PinMux v0.94'!L161='RT700 PinMux v0.95'!L161,"",'RT700 PinMux v0.94'!L161&amp;" vs "&amp;'RT700 PinMux v0.95'!L161)</f>
        <v/>
      </c>
      <c r="M161" s="237" t="str">
        <f>IF('RT700 PinMux v0.94'!M161='RT700 PinMux v0.95'!M161,"",'RT700 PinMux v0.94'!M161&amp;" vs "&amp;'RT700 PinMux v0.95'!M161)</f>
        <v/>
      </c>
      <c r="N161" s="95" t="str">
        <f>IF('RT700 PinMux v0.94'!N161='RT700 PinMux v0.95'!N161,"",'RT700 PinMux v0.94'!N161&amp;" vs "&amp;'RT700 PinMux v0.95'!N161)</f>
        <v/>
      </c>
      <c r="O161" s="134" t="str">
        <f>IF('RT700 PinMux v0.94'!O161='RT700 PinMux v0.95'!O161,"",'RT700 PinMux v0.94'!O161&amp;" vs "&amp;'RT700 PinMux v0.95'!O161)</f>
        <v/>
      </c>
      <c r="P161" s="134" t="str">
        <f>IF('RT700 PinMux v0.94'!P161='RT700 PinMux v0.95'!P161,"",'RT700 PinMux v0.94'!P161&amp;" vs "&amp;'RT700 PinMux v0.95'!P161)</f>
        <v/>
      </c>
      <c r="Q161" s="134" t="str">
        <f>IF('RT700 PinMux v0.94'!Q161='RT700 PinMux v0.95'!Q161,"",'RT700 PinMux v0.94'!Q161&amp;" vs "&amp;'RT700 PinMux v0.95'!Q161)</f>
        <v/>
      </c>
      <c r="R161" s="134" t="str">
        <f>IF('RT700 PinMux v0.94'!R161='RT700 PinMux v0.95'!R161,"",'RT700 PinMux v0.94'!R161&amp;" vs "&amp;'RT700 PinMux v0.95'!R161)</f>
        <v/>
      </c>
      <c r="S161" s="134" t="str">
        <f>IF('RT700 PinMux v0.94'!S161='RT700 PinMux v0.95'!S161,"",'RT700 PinMux v0.94'!S161&amp;" vs "&amp;'RT700 PinMux v0.95'!S161)</f>
        <v/>
      </c>
      <c r="T161" s="134"/>
      <c r="U161" s="134"/>
      <c r="V161" s="206"/>
      <c r="W161" s="206"/>
      <c r="X161" s="134"/>
      <c r="Y161" s="206"/>
      <c r="Z161" s="206"/>
      <c r="AA161" s="205" t="str">
        <f>IF('RT700 PinMux v0.94'!AA161='RT700 PinMux v0.95'!AA161,"",'RT700 PinMux v0.94'!AA161&amp;" vs "&amp;'RT700 PinMux v0.95'!AA161)</f>
        <v/>
      </c>
      <c r="AB161" s="191" t="str">
        <f>IF('RT700 PinMux v0.94'!AB161='RT700 PinMux v0.95'!AB161,"",'RT700 PinMux v0.94'!AB161&amp;" vs "&amp;'RT700 PinMux v0.95'!AB161)</f>
        <v/>
      </c>
      <c r="AC161" s="45" t="str">
        <f>IF('RT700 PinMux v0.94'!AC161='RT700 PinMux v0.95'!AC161,"",'RT700 PinMux v0.94'!AC161&amp;" vs "&amp;'RT700 PinMux v0.95'!AC161)</f>
        <v/>
      </c>
      <c r="AD161" s="11" t="str">
        <f>IF('RT700 PinMux v0.94'!AD161='RT700 PinMux v0.95'!AD161,"",'RT700 PinMux v0.94'!AD161&amp;" vs "&amp;'RT700 PinMux v0.95'!AD161)</f>
        <v/>
      </c>
      <c r="AE161" s="21" t="str">
        <f>IF('RT700 PinMux v0.94'!AE161='RT700 PinMux v0.95'!AE161,"",'RT700 PinMux v0.94'!AE161&amp;" vs "&amp;'RT700 PinMux v0.95'!AE161)</f>
        <v/>
      </c>
      <c r="AF161" s="10" t="str">
        <f>IF('RT700 PinMux v0.94'!AF161='RT700 PinMux v0.95'!AF161,"",'RT700 PinMux v0.94'!AF161&amp;" vs "&amp;'RT700 PinMux v0.95'!AF161)</f>
        <v/>
      </c>
    </row>
    <row r="162" spans="2:32" s="7" customFormat="1" ht="11.5" x14ac:dyDescent="0.25">
      <c r="B162" s="226" t="str">
        <f>'RT700 PinMux v0.95'!B162</f>
        <v>VDDN</v>
      </c>
      <c r="C162" s="217" t="str">
        <f>'RT700 PinMux v0.95'!C162</f>
        <v>VDDIO</v>
      </c>
      <c r="D162" s="113" t="str">
        <f>IF('RT700 PinMux v0.94'!D162='RT700 PinMux v0.95'!D162,"",'RT700 PinMux v0.94'!D162&amp;" vs "&amp;'RT700 PinMux v0.95'!D162)</f>
        <v/>
      </c>
      <c r="E162" s="186" t="str">
        <f>IF('RT700 PinMux v0.94'!E162='RT700 PinMux v0.95'!E162,"",'RT700 PinMux v0.94'!E162&amp;" vs "&amp;'RT700 PinMux v0.95'!E162)</f>
        <v/>
      </c>
      <c r="F162" s="113" t="str">
        <f>IF('RT700 PinMux v0.94'!F162='RT700 PinMux v0.95'!F162,"",'RT700 PinMux v0.94'!F162&amp;" vs "&amp;'RT700 PinMux v0.95'!F162)</f>
        <v/>
      </c>
      <c r="G162" s="202" t="str">
        <f>IF('RT700 PinMux v0.94'!G162='RT700 PinMux v0.95'!G162,"",'RT700 PinMux v0.94'!G162&amp;" vs "&amp;'RT700 PinMux v0.95'!G162)</f>
        <v/>
      </c>
      <c r="H162" s="202" t="str">
        <f>IF('RT700 PinMux v0.94'!H162='RT700 PinMux v0.95'!H162,"",'RT700 PinMux v0.94'!H162&amp;" vs "&amp;'RT700 PinMux v0.95'!H162)</f>
        <v/>
      </c>
      <c r="I162" s="202" t="str">
        <f>IF('RT700 PinMux v0.94'!I162='RT700 PinMux v0.95'!I162,"",'RT700 PinMux v0.94'!I162&amp;" vs "&amp;'RT700 PinMux v0.95'!I162)</f>
        <v/>
      </c>
      <c r="J162" s="202" t="str">
        <f>IF('RT700 PinMux v0.94'!J162='RT700 PinMux v0.95'!J162,"",'RT700 PinMux v0.94'!J162&amp;" vs "&amp;'RT700 PinMux v0.95'!J162)</f>
        <v/>
      </c>
      <c r="K162" s="203" t="str">
        <f>IF('RT700 PinMux v0.94'!K162='RT700 PinMux v0.95'!K162,"",'RT700 PinMux v0.94'!K162&amp;" vs "&amp;'RT700 PinMux v0.95'!K162)</f>
        <v/>
      </c>
      <c r="L162" s="324" t="str">
        <f>IF('RT700 PinMux v0.94'!L162='RT700 PinMux v0.95'!L162,"",'RT700 PinMux v0.94'!L162&amp;" vs "&amp;'RT700 PinMux v0.95'!L162)</f>
        <v/>
      </c>
      <c r="M162" s="237" t="str">
        <f>IF('RT700 PinMux v0.94'!M162='RT700 PinMux v0.95'!M162,"",'RT700 PinMux v0.94'!M162&amp;" vs "&amp;'RT700 PinMux v0.95'!M162)</f>
        <v/>
      </c>
      <c r="N162" s="95" t="str">
        <f>IF('RT700 PinMux v0.94'!N162='RT700 PinMux v0.95'!N162,"",'RT700 PinMux v0.94'!N162&amp;" vs "&amp;'RT700 PinMux v0.95'!N162)</f>
        <v/>
      </c>
      <c r="O162" s="95" t="str">
        <f>IF('RT700 PinMux v0.94'!O162='RT700 PinMux v0.95'!O162,"",'RT700 PinMux v0.94'!O162&amp;" vs "&amp;'RT700 PinMux v0.95'!O162)</f>
        <v/>
      </c>
      <c r="P162" s="134" t="str">
        <f>IF('RT700 PinMux v0.94'!P162='RT700 PinMux v0.95'!P162,"",'RT700 PinMux v0.94'!P162&amp;" vs "&amp;'RT700 PinMux v0.95'!P162)</f>
        <v/>
      </c>
      <c r="Q162" s="134" t="str">
        <f>IF('RT700 PinMux v0.94'!Q162='RT700 PinMux v0.95'!Q162,"",'RT700 PinMux v0.94'!Q162&amp;" vs "&amp;'RT700 PinMux v0.95'!Q162)</f>
        <v/>
      </c>
      <c r="R162" s="134" t="str">
        <f>IF('RT700 PinMux v0.94'!R162='RT700 PinMux v0.95'!R162,"",'RT700 PinMux v0.94'!R162&amp;" vs "&amp;'RT700 PinMux v0.95'!R162)</f>
        <v/>
      </c>
      <c r="S162" s="134" t="str">
        <f>IF('RT700 PinMux v0.94'!S162='RT700 PinMux v0.95'!S162,"",'RT700 PinMux v0.94'!S162&amp;" vs "&amp;'RT700 PinMux v0.95'!S162)</f>
        <v/>
      </c>
      <c r="T162" s="134"/>
      <c r="U162" s="134"/>
      <c r="V162" s="206"/>
      <c r="W162" s="206"/>
      <c r="X162" s="206"/>
      <c r="Y162" s="206"/>
      <c r="Z162" s="206"/>
      <c r="AA162" s="205" t="str">
        <f>IF('RT700 PinMux v0.94'!AA162='RT700 PinMux v0.95'!AA162,"",'RT700 PinMux v0.94'!AA162&amp;" vs "&amp;'RT700 PinMux v0.95'!AA162)</f>
        <v/>
      </c>
      <c r="AB162" s="191" t="str">
        <f>IF('RT700 PinMux v0.94'!AB162='RT700 PinMux v0.95'!AB162,"",'RT700 PinMux v0.94'!AB162&amp;" vs "&amp;'RT700 PinMux v0.95'!AB162)</f>
        <v/>
      </c>
      <c r="AC162" s="45" t="str">
        <f>IF('RT700 PinMux v0.94'!AC162='RT700 PinMux v0.95'!AC162,"",'RT700 PinMux v0.94'!AC162&amp;" vs "&amp;'RT700 PinMux v0.95'!AC162)</f>
        <v/>
      </c>
      <c r="AD162" s="11" t="str">
        <f>IF('RT700 PinMux v0.94'!AD162='RT700 PinMux v0.95'!AD162,"",'RT700 PinMux v0.94'!AD162&amp;" vs "&amp;'RT700 PinMux v0.95'!AD162)</f>
        <v/>
      </c>
      <c r="AE162" s="21" t="str">
        <f>IF('RT700 PinMux v0.94'!AE162='RT700 PinMux v0.95'!AE162,"",'RT700 PinMux v0.94'!AE162&amp;" vs "&amp;'RT700 PinMux v0.95'!AE162)</f>
        <v/>
      </c>
      <c r="AF162" s="10" t="str">
        <f>IF('RT700 PinMux v0.94'!AF162='RT700 PinMux v0.95'!AF162,"",'RT700 PinMux v0.94'!AF162&amp;" vs "&amp;'RT700 PinMux v0.95'!AF162)</f>
        <v/>
      </c>
    </row>
    <row r="163" spans="2:32" s="7" customFormat="1" ht="11.5" x14ac:dyDescent="0.25">
      <c r="B163" s="226" t="str">
        <f>'RT700 PinMux v0.95'!B163</f>
        <v>VDDN</v>
      </c>
      <c r="C163" s="217" t="str">
        <f>'RT700 PinMux v0.95'!C163</f>
        <v>VDDIO</v>
      </c>
      <c r="D163" s="113" t="str">
        <f>IF('RT700 PinMux v0.94'!D163='RT700 PinMux v0.95'!D163,"",'RT700 PinMux v0.94'!D163&amp;" vs "&amp;'RT700 PinMux v0.95'!D163)</f>
        <v/>
      </c>
      <c r="E163" s="186" t="str">
        <f>IF('RT700 PinMux v0.94'!E163='RT700 PinMux v0.95'!E163,"",'RT700 PinMux v0.94'!E163&amp;" vs "&amp;'RT700 PinMux v0.95'!E163)</f>
        <v/>
      </c>
      <c r="F163" s="113" t="str">
        <f>IF('RT700 PinMux v0.94'!F163='RT700 PinMux v0.95'!F163,"",'RT700 PinMux v0.94'!F163&amp;" vs "&amp;'RT700 PinMux v0.95'!F163)</f>
        <v/>
      </c>
      <c r="G163" s="202" t="str">
        <f>IF('RT700 PinMux v0.94'!G163='RT700 PinMux v0.95'!G163,"",'RT700 PinMux v0.94'!G163&amp;" vs "&amp;'RT700 PinMux v0.95'!G163)</f>
        <v/>
      </c>
      <c r="H163" s="202" t="str">
        <f>IF('RT700 PinMux v0.94'!H163='RT700 PinMux v0.95'!H163,"",'RT700 PinMux v0.94'!H163&amp;" vs "&amp;'RT700 PinMux v0.95'!H163)</f>
        <v/>
      </c>
      <c r="I163" s="202" t="str">
        <f>IF('RT700 PinMux v0.94'!I163='RT700 PinMux v0.95'!I163,"",'RT700 PinMux v0.94'!I163&amp;" vs "&amp;'RT700 PinMux v0.95'!I163)</f>
        <v/>
      </c>
      <c r="J163" s="202" t="str">
        <f>IF('RT700 PinMux v0.94'!J163='RT700 PinMux v0.95'!J163,"",'RT700 PinMux v0.94'!J163&amp;" vs "&amp;'RT700 PinMux v0.95'!J163)</f>
        <v/>
      </c>
      <c r="K163" s="203" t="str">
        <f>IF('RT700 PinMux v0.94'!K163='RT700 PinMux v0.95'!K163,"",'RT700 PinMux v0.94'!K163&amp;" vs "&amp;'RT700 PinMux v0.95'!K163)</f>
        <v/>
      </c>
      <c r="L163" s="324" t="str">
        <f>IF('RT700 PinMux v0.94'!L163='RT700 PinMux v0.95'!L163,"",'RT700 PinMux v0.94'!L163&amp;" vs "&amp;'RT700 PinMux v0.95'!L163)</f>
        <v/>
      </c>
      <c r="M163" s="237" t="str">
        <f>IF('RT700 PinMux v0.94'!M163='RT700 PinMux v0.95'!M163,"",'RT700 PinMux v0.94'!M163&amp;" vs "&amp;'RT700 PinMux v0.95'!M163)</f>
        <v/>
      </c>
      <c r="N163" s="267" t="str">
        <f>IF('RT700 PinMux v0.94'!N163='RT700 PinMux v0.95'!N163,"",'RT700 PinMux v0.94'!N163&amp;" vs "&amp;'RT700 PinMux v0.95'!N163)</f>
        <v/>
      </c>
      <c r="O163" s="95" t="str">
        <f>IF('RT700 PinMux v0.94'!O163='RT700 PinMux v0.95'!O163,"",'RT700 PinMux v0.94'!O163&amp;" vs "&amp;'RT700 PinMux v0.95'!O163)</f>
        <v/>
      </c>
      <c r="P163" s="134" t="str">
        <f>IF('RT700 PinMux v0.94'!P163='RT700 PinMux v0.95'!P163,"",'RT700 PinMux v0.94'!P163&amp;" vs "&amp;'RT700 PinMux v0.95'!P163)</f>
        <v/>
      </c>
      <c r="Q163" s="134" t="str">
        <f>IF('RT700 PinMux v0.94'!Q163='RT700 PinMux v0.95'!Q163,"",'RT700 PinMux v0.94'!Q163&amp;" vs "&amp;'RT700 PinMux v0.95'!Q163)</f>
        <v/>
      </c>
      <c r="R163" s="134" t="str">
        <f>IF('RT700 PinMux v0.94'!R163='RT700 PinMux v0.95'!R163,"",'RT700 PinMux v0.94'!R163&amp;" vs "&amp;'RT700 PinMux v0.95'!R163)</f>
        <v/>
      </c>
      <c r="S163" s="134" t="str">
        <f>IF('RT700 PinMux v0.94'!S163='RT700 PinMux v0.95'!S163,"",'RT700 PinMux v0.94'!S163&amp;" vs "&amp;'RT700 PinMux v0.95'!S163)</f>
        <v/>
      </c>
      <c r="T163" s="134"/>
      <c r="U163" s="134"/>
      <c r="V163" s="134"/>
      <c r="W163" s="206"/>
      <c r="X163" s="206"/>
      <c r="Y163" s="206"/>
      <c r="Z163" s="206"/>
      <c r="AA163" s="205" t="str">
        <f>IF('RT700 PinMux v0.94'!AA163='RT700 PinMux v0.95'!AA163,"",'RT700 PinMux v0.94'!AA163&amp;" vs "&amp;'RT700 PinMux v0.95'!AA163)</f>
        <v/>
      </c>
      <c r="AB163" s="191" t="str">
        <f>IF('RT700 PinMux v0.94'!AB163='RT700 PinMux v0.95'!AB163,"",'RT700 PinMux v0.94'!AB163&amp;" vs "&amp;'RT700 PinMux v0.95'!AB163)</f>
        <v/>
      </c>
      <c r="AC163" s="45" t="str">
        <f>IF('RT700 PinMux v0.94'!AC163='RT700 PinMux v0.95'!AC163,"",'RT700 PinMux v0.94'!AC163&amp;" vs "&amp;'RT700 PinMux v0.95'!AC163)</f>
        <v/>
      </c>
      <c r="AD163" s="11" t="str">
        <f>IF('RT700 PinMux v0.94'!AD163='RT700 PinMux v0.95'!AD163,"",'RT700 PinMux v0.94'!AD163&amp;" vs "&amp;'RT700 PinMux v0.95'!AD163)</f>
        <v/>
      </c>
      <c r="AE163" s="21" t="str">
        <f>IF('RT700 PinMux v0.94'!AE163='RT700 PinMux v0.95'!AE163,"",'RT700 PinMux v0.94'!AE163&amp;" vs "&amp;'RT700 PinMux v0.95'!AE163)</f>
        <v/>
      </c>
      <c r="AF163" s="10" t="str">
        <f>IF('RT700 PinMux v0.94'!AF163='RT700 PinMux v0.95'!AF163,"",'RT700 PinMux v0.94'!AF163&amp;" vs "&amp;'RT700 PinMux v0.95'!AF163)</f>
        <v/>
      </c>
    </row>
    <row r="164" spans="2:32" s="7" customFormat="1" ht="11.5" x14ac:dyDescent="0.25">
      <c r="B164" s="226" t="str">
        <f>'RT700 PinMux v0.95'!B164</f>
        <v>VDDN</v>
      </c>
      <c r="C164" s="217" t="str">
        <f>'RT700 PinMux v0.95'!C164</f>
        <v>VDDIO</v>
      </c>
      <c r="D164" s="113" t="str">
        <f>IF('RT700 PinMux v0.94'!D164='RT700 PinMux v0.95'!D164,"",'RT700 PinMux v0.94'!D164&amp;" vs "&amp;'RT700 PinMux v0.95'!D164)</f>
        <v/>
      </c>
      <c r="E164" s="186" t="str">
        <f>IF('RT700 PinMux v0.94'!E164='RT700 PinMux v0.95'!E164,"",'RT700 PinMux v0.94'!E164&amp;" vs "&amp;'RT700 PinMux v0.95'!E164)</f>
        <v/>
      </c>
      <c r="F164" s="113" t="str">
        <f>IF('RT700 PinMux v0.94'!F164='RT700 PinMux v0.95'!F164,"",'RT700 PinMux v0.94'!F164&amp;" vs "&amp;'RT700 PinMux v0.95'!F164)</f>
        <v/>
      </c>
      <c r="G164" s="202" t="str">
        <f>IF('RT700 PinMux v0.94'!G164='RT700 PinMux v0.95'!G164,"",'RT700 PinMux v0.94'!G164&amp;" vs "&amp;'RT700 PinMux v0.95'!G164)</f>
        <v/>
      </c>
      <c r="H164" s="202" t="str">
        <f>IF('RT700 PinMux v0.94'!H164='RT700 PinMux v0.95'!H164,"",'RT700 PinMux v0.94'!H164&amp;" vs "&amp;'RT700 PinMux v0.95'!H164)</f>
        <v/>
      </c>
      <c r="I164" s="202" t="str">
        <f>IF('RT700 PinMux v0.94'!I164='RT700 PinMux v0.95'!I164,"",'RT700 PinMux v0.94'!I164&amp;" vs "&amp;'RT700 PinMux v0.95'!I164)</f>
        <v/>
      </c>
      <c r="J164" s="202" t="str">
        <f>IF('RT700 PinMux v0.94'!J164='RT700 PinMux v0.95'!J164,"",'RT700 PinMux v0.94'!J164&amp;" vs "&amp;'RT700 PinMux v0.95'!J164)</f>
        <v/>
      </c>
      <c r="K164" s="203" t="str">
        <f>IF('RT700 PinMux v0.94'!K164='RT700 PinMux v0.95'!K164,"",'RT700 PinMux v0.94'!K164&amp;" vs "&amp;'RT700 PinMux v0.95'!K164)</f>
        <v/>
      </c>
      <c r="L164" s="324" t="str">
        <f>IF('RT700 PinMux v0.94'!L164='RT700 PinMux v0.95'!L164,"",'RT700 PinMux v0.94'!L164&amp;" vs "&amp;'RT700 PinMux v0.95'!L164)</f>
        <v/>
      </c>
      <c r="M164" s="237" t="str">
        <f>IF('RT700 PinMux v0.94'!M164='RT700 PinMux v0.95'!M164,"",'RT700 PinMux v0.94'!M164&amp;" vs "&amp;'RT700 PinMux v0.95'!M164)</f>
        <v/>
      </c>
      <c r="N164" s="95" t="str">
        <f>IF('RT700 PinMux v0.94'!N164='RT700 PinMux v0.95'!N164,"",'RT700 PinMux v0.94'!N164&amp;" vs "&amp;'RT700 PinMux v0.95'!N164)</f>
        <v/>
      </c>
      <c r="O164" s="134" t="str">
        <f>IF('RT700 PinMux v0.94'!O164='RT700 PinMux v0.95'!O164,"",'RT700 PinMux v0.94'!O164&amp;" vs "&amp;'RT700 PinMux v0.95'!O164)</f>
        <v/>
      </c>
      <c r="P164" s="134" t="str">
        <f>IF('RT700 PinMux v0.94'!P164='RT700 PinMux v0.95'!P164,"",'RT700 PinMux v0.94'!P164&amp;" vs "&amp;'RT700 PinMux v0.95'!P164)</f>
        <v/>
      </c>
      <c r="Q164" s="237" t="str">
        <f>IF('RT700 PinMux v0.94'!Q164='RT700 PinMux v0.95'!Q164,"",'RT700 PinMux v0.94'!Q164&amp;" vs "&amp;'RT700 PinMux v0.95'!Q164)</f>
        <v/>
      </c>
      <c r="R164" s="134" t="str">
        <f>IF('RT700 PinMux v0.94'!R164='RT700 PinMux v0.95'!R164,"",'RT700 PinMux v0.94'!R164&amp;" vs "&amp;'RT700 PinMux v0.95'!R164)</f>
        <v/>
      </c>
      <c r="S164" s="134" t="str">
        <f>IF('RT700 PinMux v0.94'!S164='RT700 PinMux v0.95'!S164,"",'RT700 PinMux v0.94'!S164&amp;" vs "&amp;'RT700 PinMux v0.95'!S164)</f>
        <v/>
      </c>
      <c r="T164" s="134"/>
      <c r="U164" s="134"/>
      <c r="V164" s="134"/>
      <c r="W164" s="134"/>
      <c r="X164" s="206"/>
      <c r="Y164" s="206"/>
      <c r="Z164" s="206"/>
      <c r="AA164" s="205" t="str">
        <f>IF('RT700 PinMux v0.94'!AA164='RT700 PinMux v0.95'!AA164,"",'RT700 PinMux v0.94'!AA164&amp;" vs "&amp;'RT700 PinMux v0.95'!AA164)</f>
        <v/>
      </c>
      <c r="AB164" s="199" t="str">
        <f>IF('RT700 PinMux v0.94'!AB164='RT700 PinMux v0.95'!AB164,"",'RT700 PinMux v0.94'!AB164&amp;" vs "&amp;'RT700 PinMux v0.95'!AB164)</f>
        <v/>
      </c>
      <c r="AC164" s="45" t="str">
        <f>IF('RT700 PinMux v0.94'!AC164='RT700 PinMux v0.95'!AC164,"",'RT700 PinMux v0.94'!AC164&amp;" vs "&amp;'RT700 PinMux v0.95'!AC164)</f>
        <v/>
      </c>
      <c r="AD164" s="11" t="str">
        <f>IF('RT700 PinMux v0.94'!AD164='RT700 PinMux v0.95'!AD164,"",'RT700 PinMux v0.94'!AD164&amp;" vs "&amp;'RT700 PinMux v0.95'!AD164)</f>
        <v/>
      </c>
      <c r="AE164" s="21" t="str">
        <f>IF('RT700 PinMux v0.94'!AE164='RT700 PinMux v0.95'!AE164,"",'RT700 PinMux v0.94'!AE164&amp;" vs "&amp;'RT700 PinMux v0.95'!AE164)</f>
        <v/>
      </c>
      <c r="AF164" s="10" t="str">
        <f>IF('RT700 PinMux v0.94'!AF164='RT700 PinMux v0.95'!AF164,"",'RT700 PinMux v0.94'!AF164&amp;" vs "&amp;'RT700 PinMux v0.95'!AF164)</f>
        <v/>
      </c>
    </row>
    <row r="165" spans="2:32" s="7" customFormat="1" ht="11.5" x14ac:dyDescent="0.25">
      <c r="B165" s="226" t="str">
        <f>'RT700 PinMux v0.95'!B165</f>
        <v>VDDN</v>
      </c>
      <c r="C165" s="217" t="str">
        <f>'RT700 PinMux v0.95'!C165</f>
        <v>VDDIO</v>
      </c>
      <c r="D165" s="250" t="str">
        <f>IF('RT700 PinMux v0.94'!D165='RT700 PinMux v0.95'!D165,"",'RT700 PinMux v0.94'!D165&amp;" vs "&amp;'RT700 PinMux v0.95'!D165)</f>
        <v/>
      </c>
      <c r="E165" s="113" t="str">
        <f>IF('RT700 PinMux v0.94'!E165='RT700 PinMux v0.95'!E165,"",'RT700 PinMux v0.94'!E165&amp;" vs "&amp;'RT700 PinMux v0.95'!E165)</f>
        <v/>
      </c>
      <c r="F165" s="113" t="str">
        <f>IF('RT700 PinMux v0.94'!F165='RT700 PinMux v0.95'!F165,"",'RT700 PinMux v0.94'!F165&amp;" vs "&amp;'RT700 PinMux v0.95'!F165)</f>
        <v/>
      </c>
      <c r="G165" s="202" t="str">
        <f>IF('RT700 PinMux v0.94'!G165='RT700 PinMux v0.95'!G165,"",'RT700 PinMux v0.94'!G165&amp;" vs "&amp;'RT700 PinMux v0.95'!G165)</f>
        <v/>
      </c>
      <c r="H165" s="202" t="str">
        <f>IF('RT700 PinMux v0.94'!H165='RT700 PinMux v0.95'!H165,"",'RT700 PinMux v0.94'!H165&amp;" vs "&amp;'RT700 PinMux v0.95'!H165)</f>
        <v/>
      </c>
      <c r="I165" s="202" t="str">
        <f>IF('RT700 PinMux v0.94'!I165='RT700 PinMux v0.95'!I165,"",'RT700 PinMux v0.94'!I165&amp;" vs "&amp;'RT700 PinMux v0.95'!I165)</f>
        <v/>
      </c>
      <c r="J165" s="202" t="str">
        <f>IF('RT700 PinMux v0.94'!J165='RT700 PinMux v0.95'!J165,"",'RT700 PinMux v0.94'!J165&amp;" vs "&amp;'RT700 PinMux v0.95'!J165)</f>
        <v/>
      </c>
      <c r="K165" s="203" t="str">
        <f>IF('RT700 PinMux v0.94'!K165='RT700 PinMux v0.95'!K165,"",'RT700 PinMux v0.94'!K165&amp;" vs "&amp;'RT700 PinMux v0.95'!K165)</f>
        <v/>
      </c>
      <c r="L165" s="324" t="str">
        <f>IF('RT700 PinMux v0.94'!L165='RT700 PinMux v0.95'!L165,"",'RT700 PinMux v0.94'!L165&amp;" vs "&amp;'RT700 PinMux v0.95'!L165)</f>
        <v/>
      </c>
      <c r="M165" s="237" t="str">
        <f>IF('RT700 PinMux v0.94'!M165='RT700 PinMux v0.95'!M165,"",'RT700 PinMux v0.94'!M165&amp;" vs "&amp;'RT700 PinMux v0.95'!M165)</f>
        <v/>
      </c>
      <c r="N165" s="95" t="str">
        <f>IF('RT700 PinMux v0.94'!N165='RT700 PinMux v0.95'!N165,"",'RT700 PinMux v0.94'!N165&amp;" vs "&amp;'RT700 PinMux v0.95'!N165)</f>
        <v/>
      </c>
      <c r="O165" s="134" t="str">
        <f>IF('RT700 PinMux v0.94'!O165='RT700 PinMux v0.95'!O165,"",'RT700 PinMux v0.94'!O165&amp;" vs "&amp;'RT700 PinMux v0.95'!O165)</f>
        <v/>
      </c>
      <c r="P165" s="134" t="str">
        <f>IF('RT700 PinMux v0.94'!P165='RT700 PinMux v0.95'!P165,"",'RT700 PinMux v0.94'!P165&amp;" vs "&amp;'RT700 PinMux v0.95'!P165)</f>
        <v/>
      </c>
      <c r="Q165" s="134" t="str">
        <f>IF('RT700 PinMux v0.94'!Q165='RT700 PinMux v0.95'!Q165,"",'RT700 PinMux v0.94'!Q165&amp;" vs "&amp;'RT700 PinMux v0.95'!Q165)</f>
        <v/>
      </c>
      <c r="R165" s="134" t="str">
        <f>IF('RT700 PinMux v0.94'!R165='RT700 PinMux v0.95'!R165,"",'RT700 PinMux v0.94'!R165&amp;" vs "&amp;'RT700 PinMux v0.95'!R165)</f>
        <v/>
      </c>
      <c r="S165" s="134" t="str">
        <f>IF('RT700 PinMux v0.94'!S165='RT700 PinMux v0.95'!S165,"",'RT700 PinMux v0.94'!S165&amp;" vs "&amp;'RT700 PinMux v0.95'!S165)</f>
        <v/>
      </c>
      <c r="T165" s="134"/>
      <c r="U165" s="134"/>
      <c r="V165" s="206"/>
      <c r="W165" s="134"/>
      <c r="X165" s="206"/>
      <c r="Y165" s="206"/>
      <c r="Z165" s="206"/>
      <c r="AA165" s="205" t="str">
        <f>IF('RT700 PinMux v0.94'!AA165='RT700 PinMux v0.95'!AA165,"",'RT700 PinMux v0.94'!AA165&amp;" vs "&amp;'RT700 PinMux v0.95'!AA165)</f>
        <v/>
      </c>
      <c r="AB165" s="199" t="str">
        <f>IF('RT700 PinMux v0.94'!AB165='RT700 PinMux v0.95'!AB165,"",'RT700 PinMux v0.94'!AB165&amp;" vs "&amp;'RT700 PinMux v0.95'!AB165)</f>
        <v/>
      </c>
      <c r="AC165" s="45" t="str">
        <f>IF('RT700 PinMux v0.94'!AC165='RT700 PinMux v0.95'!AC165,"",'RT700 PinMux v0.94'!AC165&amp;" vs "&amp;'RT700 PinMux v0.95'!AC165)</f>
        <v/>
      </c>
      <c r="AD165" s="11" t="str">
        <f>IF('RT700 PinMux v0.94'!AD165='RT700 PinMux v0.95'!AD165,"",'RT700 PinMux v0.94'!AD165&amp;" vs "&amp;'RT700 PinMux v0.95'!AD165)</f>
        <v/>
      </c>
      <c r="AE165" s="21" t="str">
        <f>IF('RT700 PinMux v0.94'!AE165='RT700 PinMux v0.95'!AE165,"",'RT700 PinMux v0.94'!AE165&amp;" vs "&amp;'RT700 PinMux v0.95'!AE165)</f>
        <v/>
      </c>
      <c r="AF165" s="10" t="str">
        <f>IF('RT700 PinMux v0.94'!AF165='RT700 PinMux v0.95'!AF165,"",'RT700 PinMux v0.94'!AF165&amp;" vs "&amp;'RT700 PinMux v0.95'!AF165)</f>
        <v/>
      </c>
    </row>
    <row r="166" spans="2:32" s="7" customFormat="1" ht="11.5" x14ac:dyDescent="0.25">
      <c r="B166" s="226" t="str">
        <f>'RT700 PinMux v0.95'!B166</f>
        <v>VDDN</v>
      </c>
      <c r="C166" s="217" t="str">
        <f>'RT700 PinMux v0.95'!C166</f>
        <v>VDDIO</v>
      </c>
      <c r="D166" s="113" t="str">
        <f>IF('RT700 PinMux v0.94'!D166='RT700 PinMux v0.95'!D166,"",'RT700 PinMux v0.94'!D166&amp;" vs "&amp;'RT700 PinMux v0.95'!D166)</f>
        <v/>
      </c>
      <c r="E166" s="186" t="str">
        <f>IF('RT700 PinMux v0.94'!E166='RT700 PinMux v0.95'!E166,"",'RT700 PinMux v0.94'!E166&amp;" vs "&amp;'RT700 PinMux v0.95'!E166)</f>
        <v/>
      </c>
      <c r="F166" s="113" t="str">
        <f>IF('RT700 PinMux v0.94'!F166='RT700 PinMux v0.95'!F166,"",'RT700 PinMux v0.94'!F166&amp;" vs "&amp;'RT700 PinMux v0.95'!F166)</f>
        <v/>
      </c>
      <c r="G166" s="202" t="str">
        <f>IF('RT700 PinMux v0.94'!G166='RT700 PinMux v0.95'!G166,"",'RT700 PinMux v0.94'!G166&amp;" vs "&amp;'RT700 PinMux v0.95'!G166)</f>
        <v/>
      </c>
      <c r="H166" s="202" t="str">
        <f>IF('RT700 PinMux v0.94'!H166='RT700 PinMux v0.95'!H166,"",'RT700 PinMux v0.94'!H166&amp;" vs "&amp;'RT700 PinMux v0.95'!H166)</f>
        <v/>
      </c>
      <c r="I166" s="202" t="str">
        <f>IF('RT700 PinMux v0.94'!I166='RT700 PinMux v0.95'!I166,"",'RT700 PinMux v0.94'!I166&amp;" vs "&amp;'RT700 PinMux v0.95'!I166)</f>
        <v/>
      </c>
      <c r="J166" s="202" t="str">
        <f>IF('RT700 PinMux v0.94'!J166='RT700 PinMux v0.95'!J166,"",'RT700 PinMux v0.94'!J166&amp;" vs "&amp;'RT700 PinMux v0.95'!J166)</f>
        <v/>
      </c>
      <c r="K166" s="203" t="str">
        <f>IF('RT700 PinMux v0.94'!K166='RT700 PinMux v0.95'!K166,"",'RT700 PinMux v0.94'!K166&amp;" vs "&amp;'RT700 PinMux v0.95'!K166)</f>
        <v/>
      </c>
      <c r="L166" s="324" t="str">
        <f>IF('RT700 PinMux v0.94'!L166='RT700 PinMux v0.95'!L166,"",'RT700 PinMux v0.94'!L166&amp;" vs "&amp;'RT700 PinMux v0.95'!L166)</f>
        <v/>
      </c>
      <c r="M166" s="237" t="str">
        <f>IF('RT700 PinMux v0.94'!M166='RT700 PinMux v0.95'!M166,"",'RT700 PinMux v0.94'!M166&amp;" vs "&amp;'RT700 PinMux v0.95'!M166)</f>
        <v/>
      </c>
      <c r="N166" s="95" t="str">
        <f>IF('RT700 PinMux v0.94'!N166='RT700 PinMux v0.95'!N166,"",'RT700 PinMux v0.94'!N166&amp;" vs "&amp;'RT700 PinMux v0.95'!N166)</f>
        <v/>
      </c>
      <c r="O166" s="134" t="str">
        <f>IF('RT700 PinMux v0.94'!O166='RT700 PinMux v0.95'!O166,"",'RT700 PinMux v0.94'!O166&amp;" vs "&amp;'RT700 PinMux v0.95'!O166)</f>
        <v/>
      </c>
      <c r="P166" s="134" t="str">
        <f>IF('RT700 PinMux v0.94'!P166='RT700 PinMux v0.95'!P166,"",'RT700 PinMux v0.94'!P166&amp;" vs "&amp;'RT700 PinMux v0.95'!P166)</f>
        <v/>
      </c>
      <c r="Q166" s="134" t="str">
        <f>IF('RT700 PinMux v0.94'!Q166='RT700 PinMux v0.95'!Q166,"",'RT700 PinMux v0.94'!Q166&amp;" vs "&amp;'RT700 PinMux v0.95'!Q166)</f>
        <v/>
      </c>
      <c r="R166" s="134" t="str">
        <f>IF('RT700 PinMux v0.94'!R166='RT700 PinMux v0.95'!R166,"",'RT700 PinMux v0.94'!R166&amp;" vs "&amp;'RT700 PinMux v0.95'!R166)</f>
        <v/>
      </c>
      <c r="S166" s="134" t="str">
        <f>IF('RT700 PinMux v0.94'!S166='RT700 PinMux v0.95'!S166,"",'RT700 PinMux v0.94'!S166&amp;" vs "&amp;'RT700 PinMux v0.95'!S166)</f>
        <v/>
      </c>
      <c r="T166" s="134"/>
      <c r="U166" s="134"/>
      <c r="V166" s="206"/>
      <c r="W166" s="134"/>
      <c r="X166" s="206"/>
      <c r="Y166" s="206"/>
      <c r="Z166" s="206"/>
      <c r="AA166" s="205" t="str">
        <f>IF('RT700 PinMux v0.94'!AA166='RT700 PinMux v0.95'!AA166,"",'RT700 PinMux v0.94'!AA166&amp;" vs "&amp;'RT700 PinMux v0.95'!AA166)</f>
        <v/>
      </c>
      <c r="AB166" s="199" t="str">
        <f>IF('RT700 PinMux v0.94'!AB166='RT700 PinMux v0.95'!AB166,"",'RT700 PinMux v0.94'!AB166&amp;" vs "&amp;'RT700 PinMux v0.95'!AB166)</f>
        <v/>
      </c>
      <c r="AC166" s="45" t="str">
        <f>IF('RT700 PinMux v0.94'!AC166='RT700 PinMux v0.95'!AC166,"",'RT700 PinMux v0.94'!AC166&amp;" vs "&amp;'RT700 PinMux v0.95'!AC166)</f>
        <v/>
      </c>
      <c r="AD166" s="11" t="str">
        <f>IF('RT700 PinMux v0.94'!AD166='RT700 PinMux v0.95'!AD166,"",'RT700 PinMux v0.94'!AD166&amp;" vs "&amp;'RT700 PinMux v0.95'!AD166)</f>
        <v/>
      </c>
      <c r="AE166" s="21" t="str">
        <f>IF('RT700 PinMux v0.94'!AE166='RT700 PinMux v0.95'!AE166,"",'RT700 PinMux v0.94'!AE166&amp;" vs "&amp;'RT700 PinMux v0.95'!AE166)</f>
        <v/>
      </c>
      <c r="AF166" s="10" t="str">
        <f>IF('RT700 PinMux v0.94'!AF166='RT700 PinMux v0.95'!AF166,"",'RT700 PinMux v0.94'!AF166&amp;" vs "&amp;'RT700 PinMux v0.95'!AF166)</f>
        <v/>
      </c>
    </row>
    <row r="167" spans="2:32" s="7" customFormat="1" ht="11.5" x14ac:dyDescent="0.25">
      <c r="B167" s="226" t="str">
        <f>'RT700 PinMux v0.95'!B167</f>
        <v>VDDN</v>
      </c>
      <c r="C167" s="217" t="str">
        <f>'RT700 PinMux v0.95'!C167</f>
        <v>VDDIO</v>
      </c>
      <c r="D167" s="113" t="str">
        <f>IF('RT700 PinMux v0.94'!D167='RT700 PinMux v0.95'!D167,"",'RT700 PinMux v0.94'!D167&amp;" vs "&amp;'RT700 PinMux v0.95'!D167)</f>
        <v/>
      </c>
      <c r="E167" s="113" t="str">
        <f>IF('RT700 PinMux v0.94'!E167='RT700 PinMux v0.95'!E167,"",'RT700 PinMux v0.94'!E167&amp;" vs "&amp;'RT700 PinMux v0.95'!E167)</f>
        <v/>
      </c>
      <c r="F167" s="113" t="str">
        <f>IF('RT700 PinMux v0.94'!F167='RT700 PinMux v0.95'!F167,"",'RT700 PinMux v0.94'!F167&amp;" vs "&amp;'RT700 PinMux v0.95'!F167)</f>
        <v/>
      </c>
      <c r="G167" s="202" t="str">
        <f>IF('RT700 PinMux v0.94'!G167='RT700 PinMux v0.95'!G167,"",'RT700 PinMux v0.94'!G167&amp;" vs "&amp;'RT700 PinMux v0.95'!G167)</f>
        <v/>
      </c>
      <c r="H167" s="202" t="str">
        <f>IF('RT700 PinMux v0.94'!H167='RT700 PinMux v0.95'!H167,"",'RT700 PinMux v0.94'!H167&amp;" vs "&amp;'RT700 PinMux v0.95'!H167)</f>
        <v/>
      </c>
      <c r="I167" s="202" t="str">
        <f>IF('RT700 PinMux v0.94'!I167='RT700 PinMux v0.95'!I167,"",'RT700 PinMux v0.94'!I167&amp;" vs "&amp;'RT700 PinMux v0.95'!I167)</f>
        <v/>
      </c>
      <c r="J167" s="202" t="str">
        <f>IF('RT700 PinMux v0.94'!J167='RT700 PinMux v0.95'!J167,"",'RT700 PinMux v0.94'!J167&amp;" vs "&amp;'RT700 PinMux v0.95'!J167)</f>
        <v/>
      </c>
      <c r="K167" s="203" t="str">
        <f>IF('RT700 PinMux v0.94'!K167='RT700 PinMux v0.95'!K167,"",'RT700 PinMux v0.94'!K167&amp;" vs "&amp;'RT700 PinMux v0.95'!K167)</f>
        <v/>
      </c>
      <c r="L167" s="324" t="str">
        <f>IF('RT700 PinMux v0.94'!L167='RT700 PinMux v0.95'!L167,"",'RT700 PinMux v0.94'!L167&amp;" vs "&amp;'RT700 PinMux v0.95'!L167)</f>
        <v/>
      </c>
      <c r="M167" s="238" t="str">
        <f>IF('RT700 PinMux v0.94'!M167='RT700 PinMux v0.95'!M167,"",'RT700 PinMux v0.94'!M167&amp;" vs "&amp;'RT700 PinMux v0.95'!M167)</f>
        <v/>
      </c>
      <c r="N167" s="95" t="str">
        <f>IF('RT700 PinMux v0.94'!N167='RT700 PinMux v0.95'!N167,"",'RT700 PinMux v0.94'!N167&amp;" vs "&amp;'RT700 PinMux v0.95'!N167)</f>
        <v/>
      </c>
      <c r="O167" s="134" t="str">
        <f>IF('RT700 PinMux v0.94'!O167='RT700 PinMux v0.95'!O167,"",'RT700 PinMux v0.94'!O167&amp;" vs "&amp;'RT700 PinMux v0.95'!O167)</f>
        <v/>
      </c>
      <c r="P167" s="134" t="str">
        <f>IF('RT700 PinMux v0.94'!P167='RT700 PinMux v0.95'!P167,"",'RT700 PinMux v0.94'!P167&amp;" vs "&amp;'RT700 PinMux v0.95'!P167)</f>
        <v/>
      </c>
      <c r="Q167" s="134" t="str">
        <f>IF('RT700 PinMux v0.94'!Q167='RT700 PinMux v0.95'!Q167,"",'RT700 PinMux v0.94'!Q167&amp;" vs "&amp;'RT700 PinMux v0.95'!Q167)</f>
        <v/>
      </c>
      <c r="R167" s="134" t="str">
        <f>IF('RT700 PinMux v0.94'!R167='RT700 PinMux v0.95'!R167,"",'RT700 PinMux v0.94'!R167&amp;" vs "&amp;'RT700 PinMux v0.95'!R167)</f>
        <v/>
      </c>
      <c r="S167" s="134" t="str">
        <f>IF('RT700 PinMux v0.94'!S167='RT700 PinMux v0.95'!S167,"",'RT700 PinMux v0.94'!S167&amp;" vs "&amp;'RT700 PinMux v0.95'!S167)</f>
        <v/>
      </c>
      <c r="T167" s="134"/>
      <c r="U167" s="134"/>
      <c r="V167" s="134"/>
      <c r="W167" s="206"/>
      <c r="X167" s="206"/>
      <c r="Y167" s="206"/>
      <c r="Z167" s="206"/>
      <c r="AA167" s="207" t="str">
        <f>IF('RT700 PinMux v0.94'!AA167='RT700 PinMux v0.95'!AA167,"",'RT700 PinMux v0.94'!AA167&amp;" vs "&amp;'RT700 PinMux v0.95'!AA167)</f>
        <v/>
      </c>
      <c r="AB167" s="199" t="str">
        <f>IF('RT700 PinMux v0.94'!AB167='RT700 PinMux v0.95'!AB167,"",'RT700 PinMux v0.94'!AB167&amp;" vs "&amp;'RT700 PinMux v0.95'!AB167)</f>
        <v/>
      </c>
      <c r="AC167" s="45" t="str">
        <f>IF('RT700 PinMux v0.94'!AC167='RT700 PinMux v0.95'!AC167,"",'RT700 PinMux v0.94'!AC167&amp;" vs "&amp;'RT700 PinMux v0.95'!AC167)</f>
        <v/>
      </c>
      <c r="AD167" s="11" t="str">
        <f>IF('RT700 PinMux v0.94'!AD167='RT700 PinMux v0.95'!AD167,"",'RT700 PinMux v0.94'!AD167&amp;" vs "&amp;'RT700 PinMux v0.95'!AD167)</f>
        <v/>
      </c>
      <c r="AE167" s="21" t="str">
        <f>IF('RT700 PinMux v0.94'!AE167='RT700 PinMux v0.95'!AE167,"",'RT700 PinMux v0.94'!AE167&amp;" vs "&amp;'RT700 PinMux v0.95'!AE167)</f>
        <v/>
      </c>
      <c r="AF167" s="10" t="str">
        <f>IF('RT700 PinMux v0.94'!AF167='RT700 PinMux v0.95'!AF167,"",'RT700 PinMux v0.94'!AF167&amp;" vs "&amp;'RT700 PinMux v0.95'!AF167)</f>
        <v/>
      </c>
    </row>
    <row r="168" spans="2:32" s="7" customFormat="1" ht="11.5" x14ac:dyDescent="0.25">
      <c r="B168" s="226" t="str">
        <f>'RT700 PinMux v0.95'!B168</f>
        <v>VDDN</v>
      </c>
      <c r="C168" s="217" t="str">
        <f>'RT700 PinMux v0.95'!C168</f>
        <v>VDDIO</v>
      </c>
      <c r="D168" s="113" t="str">
        <f>IF('RT700 PinMux v0.94'!D168='RT700 PinMux v0.95'!D168,"",'RT700 PinMux v0.94'!D168&amp;" vs "&amp;'RT700 PinMux v0.95'!D168)</f>
        <v/>
      </c>
      <c r="E168" s="113" t="str">
        <f>IF('RT700 PinMux v0.94'!E168='RT700 PinMux v0.95'!E168,"",'RT700 PinMux v0.94'!E168&amp;" vs "&amp;'RT700 PinMux v0.95'!E168)</f>
        <v/>
      </c>
      <c r="F168" s="113" t="str">
        <f>IF('RT700 PinMux v0.94'!F168='RT700 PinMux v0.95'!F168,"",'RT700 PinMux v0.94'!F168&amp;" vs "&amp;'RT700 PinMux v0.95'!F168)</f>
        <v/>
      </c>
      <c r="G168" s="202" t="str">
        <f>IF('RT700 PinMux v0.94'!G168='RT700 PinMux v0.95'!G168,"",'RT700 PinMux v0.94'!G168&amp;" vs "&amp;'RT700 PinMux v0.95'!G168)</f>
        <v/>
      </c>
      <c r="H168" s="202" t="str">
        <f>IF('RT700 PinMux v0.94'!H168='RT700 PinMux v0.95'!H168,"",'RT700 PinMux v0.94'!H168&amp;" vs "&amp;'RT700 PinMux v0.95'!H168)</f>
        <v/>
      </c>
      <c r="I168" s="202" t="str">
        <f>IF('RT700 PinMux v0.94'!I168='RT700 PinMux v0.95'!I168,"",'RT700 PinMux v0.94'!I168&amp;" vs "&amp;'RT700 PinMux v0.95'!I168)</f>
        <v/>
      </c>
      <c r="J168" s="202" t="str">
        <f>IF('RT700 PinMux v0.94'!J168='RT700 PinMux v0.95'!J168,"",'RT700 PinMux v0.94'!J168&amp;" vs "&amp;'RT700 PinMux v0.95'!J168)</f>
        <v/>
      </c>
      <c r="K168" s="203" t="str">
        <f>IF('RT700 PinMux v0.94'!K168='RT700 PinMux v0.95'!K168,"",'RT700 PinMux v0.94'!K168&amp;" vs "&amp;'RT700 PinMux v0.95'!K168)</f>
        <v/>
      </c>
      <c r="L168" s="324" t="str">
        <f>IF('RT700 PinMux v0.94'!L168='RT700 PinMux v0.95'!L168,"",'RT700 PinMux v0.94'!L168&amp;" vs "&amp;'RT700 PinMux v0.95'!L168)</f>
        <v/>
      </c>
      <c r="M168" s="238" t="str">
        <f>IF('RT700 PinMux v0.94'!M168='RT700 PinMux v0.95'!M168,"",'RT700 PinMux v0.94'!M168&amp;" vs "&amp;'RT700 PinMux v0.95'!M168)</f>
        <v/>
      </c>
      <c r="N168" s="95" t="str">
        <f>IF('RT700 PinMux v0.94'!N168='RT700 PinMux v0.95'!N168,"",'RT700 PinMux v0.94'!N168&amp;" vs "&amp;'RT700 PinMux v0.95'!N168)</f>
        <v/>
      </c>
      <c r="O168" s="134" t="str">
        <f>IF('RT700 PinMux v0.94'!O168='RT700 PinMux v0.95'!O168,"",'RT700 PinMux v0.94'!O168&amp;" vs "&amp;'RT700 PinMux v0.95'!O168)</f>
        <v/>
      </c>
      <c r="P168" s="134" t="str">
        <f>IF('RT700 PinMux v0.94'!P168='RT700 PinMux v0.95'!P168,"",'RT700 PinMux v0.94'!P168&amp;" vs "&amp;'RT700 PinMux v0.95'!P168)</f>
        <v/>
      </c>
      <c r="Q168" s="134" t="str">
        <f>IF('RT700 PinMux v0.94'!Q168='RT700 PinMux v0.95'!Q168,"",'RT700 PinMux v0.94'!Q168&amp;" vs "&amp;'RT700 PinMux v0.95'!Q168)</f>
        <v/>
      </c>
      <c r="R168" s="134" t="str">
        <f>IF('RT700 PinMux v0.94'!R168='RT700 PinMux v0.95'!R168,"",'RT700 PinMux v0.94'!R168&amp;" vs "&amp;'RT700 PinMux v0.95'!R168)</f>
        <v/>
      </c>
      <c r="S168" s="134" t="str">
        <f>IF('RT700 PinMux v0.94'!S168='RT700 PinMux v0.95'!S168,"",'RT700 PinMux v0.94'!S168&amp;" vs "&amp;'RT700 PinMux v0.95'!S168)</f>
        <v/>
      </c>
      <c r="T168" s="134"/>
      <c r="U168" s="134"/>
      <c r="V168" s="134"/>
      <c r="W168" s="206"/>
      <c r="X168" s="206"/>
      <c r="Y168" s="206"/>
      <c r="Z168" s="206"/>
      <c r="AA168" s="207" t="str">
        <f>IF('RT700 PinMux v0.94'!AA168='RT700 PinMux v0.95'!AA168,"",'RT700 PinMux v0.94'!AA168&amp;" vs "&amp;'RT700 PinMux v0.95'!AA168)</f>
        <v/>
      </c>
      <c r="AB168" s="199" t="str">
        <f>IF('RT700 PinMux v0.94'!AB168='RT700 PinMux v0.95'!AB168,"",'RT700 PinMux v0.94'!AB168&amp;" vs "&amp;'RT700 PinMux v0.95'!AB168)</f>
        <v/>
      </c>
      <c r="AC168" s="45" t="str">
        <f>IF('RT700 PinMux v0.94'!AC168='RT700 PinMux v0.95'!AC168,"",'RT700 PinMux v0.94'!AC168&amp;" vs "&amp;'RT700 PinMux v0.95'!AC168)</f>
        <v/>
      </c>
      <c r="AD168" s="11" t="str">
        <f>IF('RT700 PinMux v0.94'!AD168='RT700 PinMux v0.95'!AD168,"",'RT700 PinMux v0.94'!AD168&amp;" vs "&amp;'RT700 PinMux v0.95'!AD168)</f>
        <v/>
      </c>
      <c r="AE168" s="21" t="str">
        <f>IF('RT700 PinMux v0.94'!AE168='RT700 PinMux v0.95'!AE168,"",'RT700 PinMux v0.94'!AE168&amp;" vs "&amp;'RT700 PinMux v0.95'!AE168)</f>
        <v/>
      </c>
      <c r="AF168" s="10" t="str">
        <f>IF('RT700 PinMux v0.94'!AF168='RT700 PinMux v0.95'!AF168,"",'RT700 PinMux v0.94'!AF168&amp;" vs "&amp;'RT700 PinMux v0.95'!AF168)</f>
        <v/>
      </c>
    </row>
    <row r="169" spans="2:32" s="7" customFormat="1" ht="12" x14ac:dyDescent="0.25">
      <c r="B169" s="226" t="str">
        <f>'RT700 PinMux v0.95'!B169</f>
        <v>VDDN</v>
      </c>
      <c r="C169" s="217" t="str">
        <f>'RT700 PinMux v0.95'!C169</f>
        <v>VDDIO</v>
      </c>
      <c r="D169" s="113" t="str">
        <f>IF('RT700 PinMux v0.94'!D169='RT700 PinMux v0.95'!D169,"",'RT700 PinMux v0.94'!D169&amp;" vs "&amp;'RT700 PinMux v0.95'!D169)</f>
        <v/>
      </c>
      <c r="E169" s="113" t="str">
        <f>IF('RT700 PinMux v0.94'!E169='RT700 PinMux v0.95'!E169,"",'RT700 PinMux v0.94'!E169&amp;" vs "&amp;'RT700 PinMux v0.95'!E169)</f>
        <v/>
      </c>
      <c r="F169" s="113" t="str">
        <f>IF('RT700 PinMux v0.94'!F169='RT700 PinMux v0.95'!F169,"",'RT700 PinMux v0.94'!F169&amp;" vs "&amp;'RT700 PinMux v0.95'!F169)</f>
        <v/>
      </c>
      <c r="G169" s="202" t="str">
        <f>IF('RT700 PinMux v0.94'!G169='RT700 PinMux v0.95'!G169,"",'RT700 PinMux v0.94'!G169&amp;" vs "&amp;'RT700 PinMux v0.95'!G169)</f>
        <v/>
      </c>
      <c r="H169" s="202" t="str">
        <f>IF('RT700 PinMux v0.94'!H169='RT700 PinMux v0.95'!H169,"",'RT700 PinMux v0.94'!H169&amp;" vs "&amp;'RT700 PinMux v0.95'!H169)</f>
        <v/>
      </c>
      <c r="I169" s="202" t="str">
        <f>IF('RT700 PinMux v0.94'!I169='RT700 PinMux v0.95'!I169,"",'RT700 PinMux v0.94'!I169&amp;" vs "&amp;'RT700 PinMux v0.95'!I169)</f>
        <v/>
      </c>
      <c r="J169" s="202" t="str">
        <f>IF('RT700 PinMux v0.94'!J169='RT700 PinMux v0.95'!J169,"",'RT700 PinMux v0.94'!J169&amp;" vs "&amp;'RT700 PinMux v0.95'!J169)</f>
        <v/>
      </c>
      <c r="K169" s="203" t="str">
        <f>IF('RT700 PinMux v0.94'!K169='RT700 PinMux v0.95'!K169,"",'RT700 PinMux v0.94'!K169&amp;" vs "&amp;'RT700 PinMux v0.95'!K169)</f>
        <v/>
      </c>
      <c r="L169" s="324" t="str">
        <f>IF('RT700 PinMux v0.94'!L169='RT700 PinMux v0.95'!L169,"",'RT700 PinMux v0.94'!L169&amp;" vs "&amp;'RT700 PinMux v0.95'!L169)</f>
        <v/>
      </c>
      <c r="M169" s="238" t="str">
        <f>IF('RT700 PinMux v0.94'!M169='RT700 PinMux v0.95'!M169,"",'RT700 PinMux v0.94'!M169&amp;" vs "&amp;'RT700 PinMux v0.95'!M169)</f>
        <v/>
      </c>
      <c r="N169" s="95" t="str">
        <f>IF('RT700 PinMux v0.94'!N169='RT700 PinMux v0.95'!N169,"",'RT700 PinMux v0.94'!N169&amp;" vs "&amp;'RT700 PinMux v0.95'!N169)</f>
        <v/>
      </c>
      <c r="O169" s="134" t="str">
        <f>IF('RT700 PinMux v0.94'!O169='RT700 PinMux v0.95'!O169,"",'RT700 PinMux v0.94'!O169&amp;" vs "&amp;'RT700 PinMux v0.95'!O169)</f>
        <v/>
      </c>
      <c r="P169" s="134" t="str">
        <f>IF('RT700 PinMux v0.94'!P169='RT700 PinMux v0.95'!P169,"",'RT700 PinMux v0.94'!P169&amp;" vs "&amp;'RT700 PinMux v0.95'!P169)</f>
        <v/>
      </c>
      <c r="Q169" s="134" t="str">
        <f>IF('RT700 PinMux v0.94'!Q169='RT700 PinMux v0.95'!Q169,"",'RT700 PinMux v0.94'!Q169&amp;" vs "&amp;'RT700 PinMux v0.95'!Q169)</f>
        <v/>
      </c>
      <c r="R169" s="134" t="str">
        <f>IF('RT700 PinMux v0.94'!R169='RT700 PinMux v0.95'!R169,"",'RT700 PinMux v0.94'!R169&amp;" vs "&amp;'RT700 PinMux v0.95'!R169)</f>
        <v/>
      </c>
      <c r="S169" s="134" t="str">
        <f>IF('RT700 PinMux v0.94'!S169='RT700 PinMux v0.95'!S169,"",'RT700 PinMux v0.94'!S169&amp;" vs "&amp;'RT700 PinMux v0.95'!S169)</f>
        <v/>
      </c>
      <c r="T169" s="134"/>
      <c r="U169" s="134"/>
      <c r="V169" s="134"/>
      <c r="W169" s="206"/>
      <c r="X169" s="204"/>
      <c r="Y169" s="204"/>
      <c r="Z169" s="204"/>
      <c r="AA169" s="207" t="str">
        <f>IF('RT700 PinMux v0.94'!AA169='RT700 PinMux v0.95'!AA169,"",'RT700 PinMux v0.94'!AA169&amp;" vs "&amp;'RT700 PinMux v0.95'!AA169)</f>
        <v/>
      </c>
      <c r="AB169" s="199" t="str">
        <f>IF('RT700 PinMux v0.94'!AB169='RT700 PinMux v0.95'!AB169,"",'RT700 PinMux v0.94'!AB169&amp;" vs "&amp;'RT700 PinMux v0.95'!AB169)</f>
        <v/>
      </c>
      <c r="AC169" s="45" t="str">
        <f>IF('RT700 PinMux v0.94'!AC169='RT700 PinMux v0.95'!AC169,"",'RT700 PinMux v0.94'!AC169&amp;" vs "&amp;'RT700 PinMux v0.95'!AC169)</f>
        <v/>
      </c>
      <c r="AD169" s="11" t="str">
        <f>IF('RT700 PinMux v0.94'!AD169='RT700 PinMux v0.95'!AD169,"",'RT700 PinMux v0.94'!AD169&amp;" vs "&amp;'RT700 PinMux v0.95'!AD169)</f>
        <v/>
      </c>
      <c r="AE169" s="21" t="str">
        <f>IF('RT700 PinMux v0.94'!AE169='RT700 PinMux v0.95'!AE169,"",'RT700 PinMux v0.94'!AE169&amp;" vs "&amp;'RT700 PinMux v0.95'!AE169)</f>
        <v/>
      </c>
      <c r="AF169" s="10" t="str">
        <f>IF('RT700 PinMux v0.94'!AF169='RT700 PinMux v0.95'!AF169,"",'RT700 PinMux v0.94'!AF169&amp;" vs "&amp;'RT700 PinMux v0.95'!AF169)</f>
        <v/>
      </c>
    </row>
    <row r="170" spans="2:32" s="7" customFormat="1" ht="12" x14ac:dyDescent="0.25">
      <c r="B170" s="226" t="str">
        <f>'RT700 PinMux v0.95'!B170</f>
        <v>VDDN</v>
      </c>
      <c r="C170" s="217" t="str">
        <f>'RT700 PinMux v0.95'!C170</f>
        <v>VDDIO</v>
      </c>
      <c r="D170" s="113" t="str">
        <f>IF('RT700 PinMux v0.94'!D170='RT700 PinMux v0.95'!D170,"",'RT700 PinMux v0.94'!D170&amp;" vs "&amp;'RT700 PinMux v0.95'!D170)</f>
        <v/>
      </c>
      <c r="E170" s="113" t="str">
        <f>IF('RT700 PinMux v0.94'!E170='RT700 PinMux v0.95'!E170,"",'RT700 PinMux v0.94'!E170&amp;" vs "&amp;'RT700 PinMux v0.95'!E170)</f>
        <v/>
      </c>
      <c r="F170" s="113" t="str">
        <f>IF('RT700 PinMux v0.94'!F170='RT700 PinMux v0.95'!F170,"",'RT700 PinMux v0.94'!F170&amp;" vs "&amp;'RT700 PinMux v0.95'!F170)</f>
        <v/>
      </c>
      <c r="G170" s="202" t="str">
        <f>IF('RT700 PinMux v0.94'!G170='RT700 PinMux v0.95'!G170,"",'RT700 PinMux v0.94'!G170&amp;" vs "&amp;'RT700 PinMux v0.95'!G170)</f>
        <v/>
      </c>
      <c r="H170" s="202" t="str">
        <f>IF('RT700 PinMux v0.94'!H170='RT700 PinMux v0.95'!H170,"",'RT700 PinMux v0.94'!H170&amp;" vs "&amp;'RT700 PinMux v0.95'!H170)</f>
        <v/>
      </c>
      <c r="I170" s="202" t="str">
        <f>IF('RT700 PinMux v0.94'!I170='RT700 PinMux v0.95'!I170,"",'RT700 PinMux v0.94'!I170&amp;" vs "&amp;'RT700 PinMux v0.95'!I170)</f>
        <v/>
      </c>
      <c r="J170" s="202" t="str">
        <f>IF('RT700 PinMux v0.94'!J170='RT700 PinMux v0.95'!J170,"",'RT700 PinMux v0.94'!J170&amp;" vs "&amp;'RT700 PinMux v0.95'!J170)</f>
        <v/>
      </c>
      <c r="K170" s="203" t="str">
        <f>IF('RT700 PinMux v0.94'!K170='RT700 PinMux v0.95'!K170,"",'RT700 PinMux v0.94'!K170&amp;" vs "&amp;'RT700 PinMux v0.95'!K170)</f>
        <v/>
      </c>
      <c r="L170" s="324" t="str">
        <f>IF('RT700 PinMux v0.94'!L170='RT700 PinMux v0.95'!L170,"",'RT700 PinMux v0.94'!L170&amp;" vs "&amp;'RT700 PinMux v0.95'!L170)</f>
        <v/>
      </c>
      <c r="M170" s="238" t="str">
        <f>IF('RT700 PinMux v0.94'!M170='RT700 PinMux v0.95'!M170,"",'RT700 PinMux v0.94'!M170&amp;" vs "&amp;'RT700 PinMux v0.95'!M170)</f>
        <v/>
      </c>
      <c r="N170" s="95" t="str">
        <f>IF('RT700 PinMux v0.94'!N170='RT700 PinMux v0.95'!N170,"",'RT700 PinMux v0.94'!N170&amp;" vs "&amp;'RT700 PinMux v0.95'!N170)</f>
        <v/>
      </c>
      <c r="O170" s="134" t="str">
        <f>IF('RT700 PinMux v0.94'!O170='RT700 PinMux v0.95'!O170,"",'RT700 PinMux v0.94'!O170&amp;" vs "&amp;'RT700 PinMux v0.95'!O170)</f>
        <v/>
      </c>
      <c r="P170" s="134" t="str">
        <f>IF('RT700 PinMux v0.94'!P170='RT700 PinMux v0.95'!P170,"",'RT700 PinMux v0.94'!P170&amp;" vs "&amp;'RT700 PinMux v0.95'!P170)</f>
        <v/>
      </c>
      <c r="Q170" s="134" t="str">
        <f>IF('RT700 PinMux v0.94'!Q170='RT700 PinMux v0.95'!Q170,"",'RT700 PinMux v0.94'!Q170&amp;" vs "&amp;'RT700 PinMux v0.95'!Q170)</f>
        <v/>
      </c>
      <c r="R170" s="134" t="str">
        <f>IF('RT700 PinMux v0.94'!R170='RT700 PinMux v0.95'!R170,"",'RT700 PinMux v0.94'!R170&amp;" vs "&amp;'RT700 PinMux v0.95'!R170)</f>
        <v/>
      </c>
      <c r="S170" s="134" t="str">
        <f>IF('RT700 PinMux v0.94'!S170='RT700 PinMux v0.95'!S170,"",'RT700 PinMux v0.94'!S170&amp;" vs "&amp;'RT700 PinMux v0.95'!S170)</f>
        <v/>
      </c>
      <c r="T170" s="134"/>
      <c r="U170" s="134"/>
      <c r="V170" s="134"/>
      <c r="W170" s="206"/>
      <c r="X170" s="204"/>
      <c r="Y170" s="204"/>
      <c r="Z170" s="204"/>
      <c r="AA170" s="209" t="str">
        <f>IF('RT700 PinMux v0.94'!AA170='RT700 PinMux v0.95'!AA170,"",'RT700 PinMux v0.94'!AA170&amp;" vs "&amp;'RT700 PinMux v0.95'!AA170)</f>
        <v/>
      </c>
      <c r="AB170" s="199" t="str">
        <f>IF('RT700 PinMux v0.94'!AB170='RT700 PinMux v0.95'!AB170,"",'RT700 PinMux v0.94'!AB170&amp;" vs "&amp;'RT700 PinMux v0.95'!AB170)</f>
        <v/>
      </c>
      <c r="AC170" s="45" t="str">
        <f>IF('RT700 PinMux v0.94'!AC170='RT700 PinMux v0.95'!AC170,"",'RT700 PinMux v0.94'!AC170&amp;" vs "&amp;'RT700 PinMux v0.95'!AC170)</f>
        <v/>
      </c>
      <c r="AD170" s="11" t="str">
        <f>IF('RT700 PinMux v0.94'!AD170='RT700 PinMux v0.95'!AD170,"",'RT700 PinMux v0.94'!AD170&amp;" vs "&amp;'RT700 PinMux v0.95'!AD170)</f>
        <v/>
      </c>
      <c r="AE170" s="21" t="str">
        <f>IF('RT700 PinMux v0.94'!AE170='RT700 PinMux v0.95'!AE170,"",'RT700 PinMux v0.94'!AE170&amp;" vs "&amp;'RT700 PinMux v0.95'!AE170)</f>
        <v/>
      </c>
      <c r="AF170" s="10" t="str">
        <f>IF('RT700 PinMux v0.94'!AF170='RT700 PinMux v0.95'!AF170,"",'RT700 PinMux v0.94'!AF170&amp;" vs "&amp;'RT700 PinMux v0.95'!AF170)</f>
        <v/>
      </c>
    </row>
    <row r="171" spans="2:32" s="7" customFormat="1" ht="11.5" x14ac:dyDescent="0.25">
      <c r="B171" s="226" t="str">
        <f>'RT700 PinMux v0.95'!B171</f>
        <v>VDDN</v>
      </c>
      <c r="C171" s="217" t="str">
        <f>'RT700 PinMux v0.95'!C171</f>
        <v>VDDIO</v>
      </c>
      <c r="D171" s="113" t="str">
        <f>IF('RT700 PinMux v0.94'!D171='RT700 PinMux v0.95'!D171,"",'RT700 PinMux v0.94'!D171&amp;" vs "&amp;'RT700 PinMux v0.95'!D171)</f>
        <v/>
      </c>
      <c r="E171" s="186" t="str">
        <f>IF('RT700 PinMux v0.94'!E171='RT700 PinMux v0.95'!E171,"",'RT700 PinMux v0.94'!E171&amp;" vs "&amp;'RT700 PinMux v0.95'!E171)</f>
        <v/>
      </c>
      <c r="F171" s="186" t="str">
        <f>IF('RT700 PinMux v0.94'!F171='RT700 PinMux v0.95'!F171,"",'RT700 PinMux v0.94'!F171&amp;" vs "&amp;'RT700 PinMux v0.95'!F171)</f>
        <v/>
      </c>
      <c r="G171" s="202" t="str">
        <f>IF('RT700 PinMux v0.94'!G171='RT700 PinMux v0.95'!G171,"",'RT700 PinMux v0.94'!G171&amp;" vs "&amp;'RT700 PinMux v0.95'!G171)</f>
        <v/>
      </c>
      <c r="H171" s="202" t="str">
        <f>IF('RT700 PinMux v0.94'!H171='RT700 PinMux v0.95'!H171,"",'RT700 PinMux v0.94'!H171&amp;" vs "&amp;'RT700 PinMux v0.95'!H171)</f>
        <v/>
      </c>
      <c r="I171" s="202" t="str">
        <f>IF('RT700 PinMux v0.94'!I171='RT700 PinMux v0.95'!I171,"",'RT700 PinMux v0.94'!I171&amp;" vs "&amp;'RT700 PinMux v0.95'!I171)</f>
        <v/>
      </c>
      <c r="J171" s="202" t="str">
        <f>IF('RT700 PinMux v0.94'!J171='RT700 PinMux v0.95'!J171,"",'RT700 PinMux v0.94'!J171&amp;" vs "&amp;'RT700 PinMux v0.95'!J171)</f>
        <v/>
      </c>
      <c r="K171" s="203" t="str">
        <f>IF('RT700 PinMux v0.94'!K171='RT700 PinMux v0.95'!K171,"",'RT700 PinMux v0.94'!K171&amp;" vs "&amp;'RT700 PinMux v0.95'!K171)</f>
        <v/>
      </c>
      <c r="L171" s="324" t="str">
        <f>IF('RT700 PinMux v0.94'!L171='RT700 PinMux v0.95'!L171,"",'RT700 PinMux v0.94'!L171&amp;" vs "&amp;'RT700 PinMux v0.95'!L171)</f>
        <v/>
      </c>
      <c r="M171" s="238" t="str">
        <f>IF('RT700 PinMux v0.94'!M171='RT700 PinMux v0.95'!M171,"",'RT700 PinMux v0.94'!M171&amp;" vs "&amp;'RT700 PinMux v0.95'!M171)</f>
        <v/>
      </c>
      <c r="N171" s="95" t="str">
        <f>IF('RT700 PinMux v0.94'!N171='RT700 PinMux v0.95'!N171,"",'RT700 PinMux v0.94'!N171&amp;" vs "&amp;'RT700 PinMux v0.95'!N171)</f>
        <v/>
      </c>
      <c r="O171" s="134" t="str">
        <f>IF('RT700 PinMux v0.94'!O171='RT700 PinMux v0.95'!O171,"",'RT700 PinMux v0.94'!O171&amp;" vs "&amp;'RT700 PinMux v0.95'!O171)</f>
        <v/>
      </c>
      <c r="P171" s="134" t="str">
        <f>IF('RT700 PinMux v0.94'!P171='RT700 PinMux v0.95'!P171,"",'RT700 PinMux v0.94'!P171&amp;" vs "&amp;'RT700 PinMux v0.95'!P171)</f>
        <v/>
      </c>
      <c r="Q171" s="134" t="str">
        <f>IF('RT700 PinMux v0.94'!Q171='RT700 PinMux v0.95'!Q171,"",'RT700 PinMux v0.94'!Q171&amp;" vs "&amp;'RT700 PinMux v0.95'!Q171)</f>
        <v/>
      </c>
      <c r="R171" s="134" t="str">
        <f>IF('RT700 PinMux v0.94'!R171='RT700 PinMux v0.95'!R171,"",'RT700 PinMux v0.94'!R171&amp;" vs "&amp;'RT700 PinMux v0.95'!R171)</f>
        <v/>
      </c>
      <c r="S171" s="134" t="str">
        <f>IF('RT700 PinMux v0.94'!S171='RT700 PinMux v0.95'!S171,"",'RT700 PinMux v0.94'!S171&amp;" vs "&amp;'RT700 PinMux v0.95'!S171)</f>
        <v/>
      </c>
      <c r="T171" s="134"/>
      <c r="U171" s="134"/>
      <c r="V171" s="134"/>
      <c r="W171" s="134"/>
      <c r="X171" s="134"/>
      <c r="Y171" s="134"/>
      <c r="Z171" s="134"/>
      <c r="AA171" s="356" t="str">
        <f>IF('RT700 PinMux v0.94'!AA171='RT700 PinMux v0.95'!AA171,"",'RT700 PinMux v0.94'!AA171&amp;" vs "&amp;'RT700 PinMux v0.95'!AA171)</f>
        <v/>
      </c>
      <c r="AB171" s="191" t="str">
        <f>IF('RT700 PinMux v0.94'!AB171='RT700 PinMux v0.95'!AB171,"",'RT700 PinMux v0.94'!AB171&amp;" vs "&amp;'RT700 PinMux v0.95'!AB171)</f>
        <v/>
      </c>
      <c r="AC171" s="45" t="str">
        <f>IF('RT700 PinMux v0.94'!AC171='RT700 PinMux v0.95'!AC171,"",'RT700 PinMux v0.94'!AC171&amp;" vs "&amp;'RT700 PinMux v0.95'!AC171)</f>
        <v/>
      </c>
      <c r="AD171" s="11" t="str">
        <f>IF('RT700 PinMux v0.94'!AD171='RT700 PinMux v0.95'!AD171,"",'RT700 PinMux v0.94'!AD171&amp;" vs "&amp;'RT700 PinMux v0.95'!AD171)</f>
        <v/>
      </c>
      <c r="AE171" s="21" t="str">
        <f>IF('RT700 PinMux v0.94'!AE171='RT700 PinMux v0.95'!AE171,"",'RT700 PinMux v0.94'!AE171&amp;" vs "&amp;'RT700 PinMux v0.95'!AE171)</f>
        <v/>
      </c>
      <c r="AF171" s="10" t="str">
        <f>IF('RT700 PinMux v0.94'!AF171='RT700 PinMux v0.95'!AF171,"",'RT700 PinMux v0.94'!AF171&amp;" vs "&amp;'RT700 PinMux v0.95'!AF171)</f>
        <v/>
      </c>
    </row>
    <row r="172" spans="2:32" s="7" customFormat="1" ht="11.5" x14ac:dyDescent="0.25">
      <c r="B172" s="226" t="str">
        <f>'RT700 PinMux v0.95'!B172</f>
        <v>VDDN</v>
      </c>
      <c r="C172" s="217" t="str">
        <f>'RT700 PinMux v0.95'!C172</f>
        <v>VDDIO</v>
      </c>
      <c r="D172" s="113" t="str">
        <f>IF('RT700 PinMux v0.94'!D172='RT700 PinMux v0.95'!D172,"",'RT700 PinMux v0.94'!D172&amp;" vs "&amp;'RT700 PinMux v0.95'!D172)</f>
        <v/>
      </c>
      <c r="E172" s="186" t="str">
        <f>IF('RT700 PinMux v0.94'!E172='RT700 PinMux v0.95'!E172,"",'RT700 PinMux v0.94'!E172&amp;" vs "&amp;'RT700 PinMux v0.95'!E172)</f>
        <v/>
      </c>
      <c r="F172" s="186" t="str">
        <f>IF('RT700 PinMux v0.94'!F172='RT700 PinMux v0.95'!F172,"",'RT700 PinMux v0.94'!F172&amp;" vs "&amp;'RT700 PinMux v0.95'!F172)</f>
        <v/>
      </c>
      <c r="G172" s="202" t="str">
        <f>IF('RT700 PinMux v0.94'!G172='RT700 PinMux v0.95'!G172,"",'RT700 PinMux v0.94'!G172&amp;" vs "&amp;'RT700 PinMux v0.95'!G172)</f>
        <v/>
      </c>
      <c r="H172" s="202" t="str">
        <f>IF('RT700 PinMux v0.94'!H172='RT700 PinMux v0.95'!H172,"",'RT700 PinMux v0.94'!H172&amp;" vs "&amp;'RT700 PinMux v0.95'!H172)</f>
        <v/>
      </c>
      <c r="I172" s="202" t="str">
        <f>IF('RT700 PinMux v0.94'!I172='RT700 PinMux v0.95'!I172,"",'RT700 PinMux v0.94'!I172&amp;" vs "&amp;'RT700 PinMux v0.95'!I172)</f>
        <v/>
      </c>
      <c r="J172" s="202" t="str">
        <f>IF('RT700 PinMux v0.94'!J172='RT700 PinMux v0.95'!J172,"",'RT700 PinMux v0.94'!J172&amp;" vs "&amp;'RT700 PinMux v0.95'!J172)</f>
        <v/>
      </c>
      <c r="K172" s="203" t="str">
        <f>IF('RT700 PinMux v0.94'!K172='RT700 PinMux v0.95'!K172,"",'RT700 PinMux v0.94'!K172&amp;" vs "&amp;'RT700 PinMux v0.95'!K172)</f>
        <v/>
      </c>
      <c r="L172" s="324" t="str">
        <f>IF('RT700 PinMux v0.94'!L172='RT700 PinMux v0.95'!L172,"",'RT700 PinMux v0.94'!L172&amp;" vs "&amp;'RT700 PinMux v0.95'!L172)</f>
        <v/>
      </c>
      <c r="M172" s="238" t="str">
        <f>IF('RT700 PinMux v0.94'!M172='RT700 PinMux v0.95'!M172,"",'RT700 PinMux v0.94'!M172&amp;" vs "&amp;'RT700 PinMux v0.95'!M172)</f>
        <v/>
      </c>
      <c r="N172" s="95" t="str">
        <f>IF('RT700 PinMux v0.94'!N172='RT700 PinMux v0.95'!N172,"",'RT700 PinMux v0.94'!N172&amp;" vs "&amp;'RT700 PinMux v0.95'!N172)</f>
        <v/>
      </c>
      <c r="O172" s="134" t="str">
        <f>IF('RT700 PinMux v0.94'!O172='RT700 PinMux v0.95'!O172,"",'RT700 PinMux v0.94'!O172&amp;" vs "&amp;'RT700 PinMux v0.95'!O172)</f>
        <v/>
      </c>
      <c r="P172" s="134" t="str">
        <f>IF('RT700 PinMux v0.94'!P172='RT700 PinMux v0.95'!P172,"",'RT700 PinMux v0.94'!P172&amp;" vs "&amp;'RT700 PinMux v0.95'!P172)</f>
        <v/>
      </c>
      <c r="Q172" s="134" t="str">
        <f>IF('RT700 PinMux v0.94'!Q172='RT700 PinMux v0.95'!Q172,"",'RT700 PinMux v0.94'!Q172&amp;" vs "&amp;'RT700 PinMux v0.95'!Q172)</f>
        <v/>
      </c>
      <c r="R172" s="134" t="str">
        <f>IF('RT700 PinMux v0.94'!R172='RT700 PinMux v0.95'!R172,"",'RT700 PinMux v0.94'!R172&amp;" vs "&amp;'RT700 PinMux v0.95'!R172)</f>
        <v/>
      </c>
      <c r="S172" s="134" t="str">
        <f>IF('RT700 PinMux v0.94'!S172='RT700 PinMux v0.95'!S172,"",'RT700 PinMux v0.94'!S172&amp;" vs "&amp;'RT700 PinMux v0.95'!S172)</f>
        <v/>
      </c>
      <c r="T172" s="134"/>
      <c r="U172" s="134"/>
      <c r="V172" s="134"/>
      <c r="W172" s="134"/>
      <c r="X172" s="134"/>
      <c r="Y172" s="134"/>
      <c r="Z172" s="134"/>
      <c r="AA172" s="356" t="str">
        <f>IF('RT700 PinMux v0.94'!AA172='RT700 PinMux v0.95'!AA172,"",'RT700 PinMux v0.94'!AA172&amp;" vs "&amp;'RT700 PinMux v0.95'!AA172)</f>
        <v/>
      </c>
      <c r="AB172" s="191" t="str">
        <f>IF('RT700 PinMux v0.94'!AB172='RT700 PinMux v0.95'!AB172,"",'RT700 PinMux v0.94'!AB172&amp;" vs "&amp;'RT700 PinMux v0.95'!AB172)</f>
        <v/>
      </c>
      <c r="AC172" s="45" t="str">
        <f>IF('RT700 PinMux v0.94'!AC172='RT700 PinMux v0.95'!AC172,"",'RT700 PinMux v0.94'!AC172&amp;" vs "&amp;'RT700 PinMux v0.95'!AC172)</f>
        <v/>
      </c>
      <c r="AD172" s="11" t="str">
        <f>IF('RT700 PinMux v0.94'!AD172='RT700 PinMux v0.95'!AD172,"",'RT700 PinMux v0.94'!AD172&amp;" vs "&amp;'RT700 PinMux v0.95'!AD172)</f>
        <v/>
      </c>
      <c r="AE172" s="21" t="str">
        <f>IF('RT700 PinMux v0.94'!AE172='RT700 PinMux v0.95'!AE172,"",'RT700 PinMux v0.94'!AE172&amp;" vs "&amp;'RT700 PinMux v0.95'!AE172)</f>
        <v/>
      </c>
      <c r="AF172" s="10" t="str">
        <f>IF('RT700 PinMux v0.94'!AF172='RT700 PinMux v0.95'!AF172,"",'RT700 PinMux v0.94'!AF172&amp;" vs "&amp;'RT700 PinMux v0.95'!AF172)</f>
        <v/>
      </c>
    </row>
    <row r="173" spans="2:32" s="7" customFormat="1" ht="11.5" x14ac:dyDescent="0.25">
      <c r="B173" s="226" t="str">
        <f>'RT700 PinMux v0.95'!B173</f>
        <v>VDDN</v>
      </c>
      <c r="C173" s="217" t="str">
        <f>'RT700 PinMux v0.95'!C173</f>
        <v>VDDIO</v>
      </c>
      <c r="D173" s="113" t="str">
        <f>IF('RT700 PinMux v0.94'!D173='RT700 PinMux v0.95'!D173,"",'RT700 PinMux v0.94'!D173&amp;" vs "&amp;'RT700 PinMux v0.95'!D173)</f>
        <v/>
      </c>
      <c r="E173" s="186" t="str">
        <f>IF('RT700 PinMux v0.94'!E173='RT700 PinMux v0.95'!E173,"",'RT700 PinMux v0.94'!E173&amp;" vs "&amp;'RT700 PinMux v0.95'!E173)</f>
        <v/>
      </c>
      <c r="F173" s="186" t="str">
        <f>IF('RT700 PinMux v0.94'!F173='RT700 PinMux v0.95'!F173,"",'RT700 PinMux v0.94'!F173&amp;" vs "&amp;'RT700 PinMux v0.95'!F173)</f>
        <v/>
      </c>
      <c r="G173" s="202" t="str">
        <f>IF('RT700 PinMux v0.94'!G173='RT700 PinMux v0.95'!G173,"",'RT700 PinMux v0.94'!G173&amp;" vs "&amp;'RT700 PinMux v0.95'!G173)</f>
        <v/>
      </c>
      <c r="H173" s="202" t="str">
        <f>IF('RT700 PinMux v0.94'!H173='RT700 PinMux v0.95'!H173,"",'RT700 PinMux v0.94'!H173&amp;" vs "&amp;'RT700 PinMux v0.95'!H173)</f>
        <v/>
      </c>
      <c r="I173" s="202" t="str">
        <f>IF('RT700 PinMux v0.94'!I173='RT700 PinMux v0.95'!I173,"",'RT700 PinMux v0.94'!I173&amp;" vs "&amp;'RT700 PinMux v0.95'!I173)</f>
        <v/>
      </c>
      <c r="J173" s="202" t="str">
        <f>IF('RT700 PinMux v0.94'!J173='RT700 PinMux v0.95'!J173,"",'RT700 PinMux v0.94'!J173&amp;" vs "&amp;'RT700 PinMux v0.95'!J173)</f>
        <v/>
      </c>
      <c r="K173" s="203" t="str">
        <f>IF('RT700 PinMux v0.94'!K173='RT700 PinMux v0.95'!K173,"",'RT700 PinMux v0.94'!K173&amp;" vs "&amp;'RT700 PinMux v0.95'!K173)</f>
        <v/>
      </c>
      <c r="L173" s="324" t="str">
        <f>IF('RT700 PinMux v0.94'!L173='RT700 PinMux v0.95'!L173,"",'RT700 PinMux v0.94'!L173&amp;" vs "&amp;'RT700 PinMux v0.95'!L173)</f>
        <v/>
      </c>
      <c r="M173" s="238" t="str">
        <f>IF('RT700 PinMux v0.94'!M173='RT700 PinMux v0.95'!M173,"",'RT700 PinMux v0.94'!M173&amp;" vs "&amp;'RT700 PinMux v0.95'!M173)</f>
        <v/>
      </c>
      <c r="N173" s="95" t="str">
        <f>IF('RT700 PinMux v0.94'!N173='RT700 PinMux v0.95'!N173,"",'RT700 PinMux v0.94'!N173&amp;" vs "&amp;'RT700 PinMux v0.95'!N173)</f>
        <v/>
      </c>
      <c r="O173" s="95" t="str">
        <f>IF('RT700 PinMux v0.94'!O173='RT700 PinMux v0.95'!O173,"",'RT700 PinMux v0.94'!O173&amp;" vs "&amp;'RT700 PinMux v0.95'!O173)</f>
        <v/>
      </c>
      <c r="P173" s="134" t="str">
        <f>IF('RT700 PinMux v0.94'!P173='RT700 PinMux v0.95'!P173,"",'RT700 PinMux v0.94'!P173&amp;" vs "&amp;'RT700 PinMux v0.95'!P173)</f>
        <v/>
      </c>
      <c r="Q173" s="134" t="str">
        <f>IF('RT700 PinMux v0.94'!Q173='RT700 PinMux v0.95'!Q173,"",'RT700 PinMux v0.94'!Q173&amp;" vs "&amp;'RT700 PinMux v0.95'!Q173)</f>
        <v/>
      </c>
      <c r="R173" s="134" t="str">
        <f>IF('RT700 PinMux v0.94'!R173='RT700 PinMux v0.95'!R173,"",'RT700 PinMux v0.94'!R173&amp;" vs "&amp;'RT700 PinMux v0.95'!R173)</f>
        <v/>
      </c>
      <c r="S173" s="134" t="str">
        <f>IF('RT700 PinMux v0.94'!S173='RT700 PinMux v0.95'!S173,"",'RT700 PinMux v0.94'!S173&amp;" vs "&amp;'RT700 PinMux v0.95'!S173)</f>
        <v/>
      </c>
      <c r="T173" s="134"/>
      <c r="U173" s="134"/>
      <c r="V173" s="134"/>
      <c r="W173" s="134"/>
      <c r="X173" s="134"/>
      <c r="Y173" s="134"/>
      <c r="Z173" s="134"/>
      <c r="AA173" s="356" t="str">
        <f>IF('RT700 PinMux v0.94'!AA173='RT700 PinMux v0.95'!AA173,"",'RT700 PinMux v0.94'!AA173&amp;" vs "&amp;'RT700 PinMux v0.95'!AA173)</f>
        <v/>
      </c>
      <c r="AB173" s="191" t="str">
        <f>IF('RT700 PinMux v0.94'!AB173='RT700 PinMux v0.95'!AB173,"",'RT700 PinMux v0.94'!AB173&amp;" vs "&amp;'RT700 PinMux v0.95'!AB173)</f>
        <v/>
      </c>
      <c r="AC173" s="45" t="str">
        <f>IF('RT700 PinMux v0.94'!AC173='RT700 PinMux v0.95'!AC173,"",'RT700 PinMux v0.94'!AC173&amp;" vs "&amp;'RT700 PinMux v0.95'!AC173)</f>
        <v/>
      </c>
      <c r="AD173" s="11" t="str">
        <f>IF('RT700 PinMux v0.94'!AD173='RT700 PinMux v0.95'!AD173,"",'RT700 PinMux v0.94'!AD173&amp;" vs "&amp;'RT700 PinMux v0.95'!AD173)</f>
        <v/>
      </c>
      <c r="AE173" s="21" t="str">
        <f>IF('RT700 PinMux v0.94'!AE173='RT700 PinMux v0.95'!AE173,"",'RT700 PinMux v0.94'!AE173&amp;" vs "&amp;'RT700 PinMux v0.95'!AE173)</f>
        <v/>
      </c>
      <c r="AF173" s="10" t="str">
        <f>IF('RT700 PinMux v0.94'!AF173='RT700 PinMux v0.95'!AF173,"",'RT700 PinMux v0.94'!AF173&amp;" vs "&amp;'RT700 PinMux v0.95'!AF173)</f>
        <v/>
      </c>
    </row>
    <row r="174" spans="2:32" s="7" customFormat="1" ht="11.5" x14ac:dyDescent="0.25">
      <c r="B174" s="226" t="str">
        <f>'RT700 PinMux v0.95'!B174</f>
        <v>VDDN</v>
      </c>
      <c r="C174" s="217" t="str">
        <f>'RT700 PinMux v0.95'!C174</f>
        <v>VDDIO</v>
      </c>
      <c r="D174" s="113" t="str">
        <f>IF('RT700 PinMux v0.94'!D174='RT700 PinMux v0.95'!D174,"",'RT700 PinMux v0.94'!D174&amp;" vs "&amp;'RT700 PinMux v0.95'!D174)</f>
        <v/>
      </c>
      <c r="E174" s="186" t="str">
        <f>IF('RT700 PinMux v0.94'!E174='RT700 PinMux v0.95'!E174,"",'RT700 PinMux v0.94'!E174&amp;" vs "&amp;'RT700 PinMux v0.95'!E174)</f>
        <v/>
      </c>
      <c r="F174" s="186" t="str">
        <f>IF('RT700 PinMux v0.94'!F174='RT700 PinMux v0.95'!F174,"",'RT700 PinMux v0.94'!F174&amp;" vs "&amp;'RT700 PinMux v0.95'!F174)</f>
        <v/>
      </c>
      <c r="G174" s="202" t="str">
        <f>IF('RT700 PinMux v0.94'!G174='RT700 PinMux v0.95'!G174,"",'RT700 PinMux v0.94'!G174&amp;" vs "&amp;'RT700 PinMux v0.95'!G174)</f>
        <v/>
      </c>
      <c r="H174" s="202" t="str">
        <f>IF('RT700 PinMux v0.94'!H174='RT700 PinMux v0.95'!H174,"",'RT700 PinMux v0.94'!H174&amp;" vs "&amp;'RT700 PinMux v0.95'!H174)</f>
        <v/>
      </c>
      <c r="I174" s="202" t="str">
        <f>IF('RT700 PinMux v0.94'!I174='RT700 PinMux v0.95'!I174,"",'RT700 PinMux v0.94'!I174&amp;" vs "&amp;'RT700 PinMux v0.95'!I174)</f>
        <v/>
      </c>
      <c r="J174" s="202" t="str">
        <f>IF('RT700 PinMux v0.94'!J174='RT700 PinMux v0.95'!J174,"",'RT700 PinMux v0.94'!J174&amp;" vs "&amp;'RT700 PinMux v0.95'!J174)</f>
        <v/>
      </c>
      <c r="K174" s="203" t="str">
        <f>IF('RT700 PinMux v0.94'!K174='RT700 PinMux v0.95'!K174,"",'RT700 PinMux v0.94'!K174&amp;" vs "&amp;'RT700 PinMux v0.95'!K174)</f>
        <v/>
      </c>
      <c r="L174" s="324" t="str">
        <f>IF('RT700 PinMux v0.94'!L174='RT700 PinMux v0.95'!L174,"",'RT700 PinMux v0.94'!L174&amp;" vs "&amp;'RT700 PinMux v0.95'!L174)</f>
        <v/>
      </c>
      <c r="M174" s="238" t="str">
        <f>IF('RT700 PinMux v0.94'!M174='RT700 PinMux v0.95'!M174,"",'RT700 PinMux v0.94'!M174&amp;" vs "&amp;'RT700 PinMux v0.95'!M174)</f>
        <v/>
      </c>
      <c r="N174" s="95" t="str">
        <f>IF('RT700 PinMux v0.94'!N174='RT700 PinMux v0.95'!N174,"",'RT700 PinMux v0.94'!N174&amp;" vs "&amp;'RT700 PinMux v0.95'!N174)</f>
        <v/>
      </c>
      <c r="O174" s="95" t="str">
        <f>IF('RT700 PinMux v0.94'!O174='RT700 PinMux v0.95'!O174,"",'RT700 PinMux v0.94'!O174&amp;" vs "&amp;'RT700 PinMux v0.95'!O174)</f>
        <v/>
      </c>
      <c r="P174" s="134" t="str">
        <f>IF('RT700 PinMux v0.94'!P174='RT700 PinMux v0.95'!P174,"",'RT700 PinMux v0.94'!P174&amp;" vs "&amp;'RT700 PinMux v0.95'!P174)</f>
        <v/>
      </c>
      <c r="Q174" s="134" t="str">
        <f>IF('RT700 PinMux v0.94'!Q174='RT700 PinMux v0.95'!Q174,"",'RT700 PinMux v0.94'!Q174&amp;" vs "&amp;'RT700 PinMux v0.95'!Q174)</f>
        <v/>
      </c>
      <c r="R174" s="134" t="str">
        <f>IF('RT700 PinMux v0.94'!R174='RT700 PinMux v0.95'!R174,"",'RT700 PinMux v0.94'!R174&amp;" vs "&amp;'RT700 PinMux v0.95'!R174)</f>
        <v/>
      </c>
      <c r="S174" s="134" t="str">
        <f>IF('RT700 PinMux v0.94'!S174='RT700 PinMux v0.95'!S174,"",'RT700 PinMux v0.94'!S174&amp;" vs "&amp;'RT700 PinMux v0.95'!S174)</f>
        <v/>
      </c>
      <c r="T174" s="134"/>
      <c r="U174" s="134"/>
      <c r="V174" s="134"/>
      <c r="W174" s="134"/>
      <c r="X174" s="134"/>
      <c r="Y174" s="134"/>
      <c r="Z174" s="134"/>
      <c r="AA174" s="356" t="str">
        <f>IF('RT700 PinMux v0.94'!AA174='RT700 PinMux v0.95'!AA174,"",'RT700 PinMux v0.94'!AA174&amp;" vs "&amp;'RT700 PinMux v0.95'!AA174)</f>
        <v/>
      </c>
      <c r="AB174" s="191" t="str">
        <f>IF('RT700 PinMux v0.94'!AB174='RT700 PinMux v0.95'!AB174,"",'RT700 PinMux v0.94'!AB174&amp;" vs "&amp;'RT700 PinMux v0.95'!AB174)</f>
        <v/>
      </c>
      <c r="AC174" s="357" t="str">
        <f>IF('RT700 PinMux v0.94'!AC174='RT700 PinMux v0.95'!AC174,"",'RT700 PinMux v0.94'!AC174&amp;" vs "&amp;'RT700 PinMux v0.95'!AC174)</f>
        <v/>
      </c>
      <c r="AD174" s="11" t="str">
        <f>IF('RT700 PinMux v0.94'!AD174='RT700 PinMux v0.95'!AD174,"",'RT700 PinMux v0.94'!AD174&amp;" vs "&amp;'RT700 PinMux v0.95'!AD174)</f>
        <v/>
      </c>
      <c r="AE174" s="21" t="str">
        <f>IF('RT700 PinMux v0.94'!AE174='RT700 PinMux v0.95'!AE174,"",'RT700 PinMux v0.94'!AE174&amp;" vs "&amp;'RT700 PinMux v0.95'!AE174)</f>
        <v/>
      </c>
      <c r="AF174" s="10" t="str">
        <f>IF('RT700 PinMux v0.94'!AF174='RT700 PinMux v0.95'!AF174,"",'RT700 PinMux v0.94'!AF174&amp;" vs "&amp;'RT700 PinMux v0.95'!AF174)</f>
        <v/>
      </c>
    </row>
    <row r="175" spans="2:32" s="7" customFormat="1" ht="11.5" x14ac:dyDescent="0.25">
      <c r="B175" s="226" t="str">
        <f>'RT700 PinMux v0.95'!B175</f>
        <v>VDDN</v>
      </c>
      <c r="C175" s="217" t="str">
        <f>'RT700 PinMux v0.95'!C175</f>
        <v>VDDIO</v>
      </c>
      <c r="D175" s="113" t="str">
        <f>IF('RT700 PinMux v0.94'!D175='RT700 PinMux v0.95'!D175,"",'RT700 PinMux v0.94'!D175&amp;" vs "&amp;'RT700 PinMux v0.95'!D175)</f>
        <v/>
      </c>
      <c r="E175" s="186" t="str">
        <f>IF('RT700 PinMux v0.94'!E175='RT700 PinMux v0.95'!E175,"",'RT700 PinMux v0.94'!E175&amp;" vs "&amp;'RT700 PinMux v0.95'!E175)</f>
        <v/>
      </c>
      <c r="F175" s="186" t="str">
        <f>IF('RT700 PinMux v0.94'!F175='RT700 PinMux v0.95'!F175,"",'RT700 PinMux v0.94'!F175&amp;" vs "&amp;'RT700 PinMux v0.95'!F175)</f>
        <v/>
      </c>
      <c r="G175" s="202" t="str">
        <f>IF('RT700 PinMux v0.94'!G175='RT700 PinMux v0.95'!G175,"",'RT700 PinMux v0.94'!G175&amp;" vs "&amp;'RT700 PinMux v0.95'!G175)</f>
        <v/>
      </c>
      <c r="H175" s="202" t="str">
        <f>IF('RT700 PinMux v0.94'!H175='RT700 PinMux v0.95'!H175,"",'RT700 PinMux v0.94'!H175&amp;" vs "&amp;'RT700 PinMux v0.95'!H175)</f>
        <v/>
      </c>
      <c r="I175" s="202" t="str">
        <f>IF('RT700 PinMux v0.94'!I175='RT700 PinMux v0.95'!I175,"",'RT700 PinMux v0.94'!I175&amp;" vs "&amp;'RT700 PinMux v0.95'!I175)</f>
        <v/>
      </c>
      <c r="J175" s="202" t="str">
        <f>IF('RT700 PinMux v0.94'!J175='RT700 PinMux v0.95'!J175,"",'RT700 PinMux v0.94'!J175&amp;" vs "&amp;'RT700 PinMux v0.95'!J175)</f>
        <v/>
      </c>
      <c r="K175" s="203" t="str">
        <f>IF('RT700 PinMux v0.94'!K175='RT700 PinMux v0.95'!K175,"",'RT700 PinMux v0.94'!K175&amp;" vs "&amp;'RT700 PinMux v0.95'!K175)</f>
        <v/>
      </c>
      <c r="L175" s="324" t="str">
        <f>IF('RT700 PinMux v0.94'!L175='RT700 PinMux v0.95'!L175,"",'RT700 PinMux v0.94'!L175&amp;" vs "&amp;'RT700 PinMux v0.95'!L175)</f>
        <v/>
      </c>
      <c r="M175" s="238" t="str">
        <f>IF('RT700 PinMux v0.94'!M175='RT700 PinMux v0.95'!M175,"",'RT700 PinMux v0.94'!M175&amp;" vs "&amp;'RT700 PinMux v0.95'!M175)</f>
        <v/>
      </c>
      <c r="N175" s="95" t="str">
        <f>IF('RT700 PinMux v0.94'!N175='RT700 PinMux v0.95'!N175,"",'RT700 PinMux v0.94'!N175&amp;" vs "&amp;'RT700 PinMux v0.95'!N175)</f>
        <v/>
      </c>
      <c r="O175" s="95" t="str">
        <f>IF('RT700 PinMux v0.94'!O175='RT700 PinMux v0.95'!O175,"",'RT700 PinMux v0.94'!O175&amp;" vs "&amp;'RT700 PinMux v0.95'!O175)</f>
        <v/>
      </c>
      <c r="P175" s="134" t="str">
        <f>IF('RT700 PinMux v0.94'!P175='RT700 PinMux v0.95'!P175,"",'RT700 PinMux v0.94'!P175&amp;" vs "&amp;'RT700 PinMux v0.95'!P175)</f>
        <v/>
      </c>
      <c r="Q175" s="134" t="str">
        <f>IF('RT700 PinMux v0.94'!Q175='RT700 PinMux v0.95'!Q175,"",'RT700 PinMux v0.94'!Q175&amp;" vs "&amp;'RT700 PinMux v0.95'!Q175)</f>
        <v/>
      </c>
      <c r="R175" s="134" t="str">
        <f>IF('RT700 PinMux v0.94'!R175='RT700 PinMux v0.95'!R175,"",'RT700 PinMux v0.94'!R175&amp;" vs "&amp;'RT700 PinMux v0.95'!R175)</f>
        <v/>
      </c>
      <c r="S175" s="134" t="str">
        <f>IF('RT700 PinMux v0.94'!S175='RT700 PinMux v0.95'!S175,"",'RT700 PinMux v0.94'!S175&amp;" vs "&amp;'RT700 PinMux v0.95'!S175)</f>
        <v/>
      </c>
      <c r="T175" s="134"/>
      <c r="U175" s="134"/>
      <c r="V175" s="134"/>
      <c r="W175" s="134"/>
      <c r="X175" s="134"/>
      <c r="Y175" s="134"/>
      <c r="Z175" s="134"/>
      <c r="AA175" s="356" t="str">
        <f>IF('RT700 PinMux v0.94'!AA175='RT700 PinMux v0.95'!AA175,"",'RT700 PinMux v0.94'!AA175&amp;" vs "&amp;'RT700 PinMux v0.95'!AA175)</f>
        <v/>
      </c>
      <c r="AB175" s="191" t="str">
        <f>IF('RT700 PinMux v0.94'!AB175='RT700 PinMux v0.95'!AB175,"",'RT700 PinMux v0.94'!AB175&amp;" vs "&amp;'RT700 PinMux v0.95'!AB175)</f>
        <v/>
      </c>
      <c r="AC175" s="357" t="str">
        <f>IF('RT700 PinMux v0.94'!AC175='RT700 PinMux v0.95'!AC175,"",'RT700 PinMux v0.94'!AC175&amp;" vs "&amp;'RT700 PinMux v0.95'!AC175)</f>
        <v/>
      </c>
      <c r="AD175" s="11" t="str">
        <f>IF('RT700 PinMux v0.94'!AD175='RT700 PinMux v0.95'!AD175,"",'RT700 PinMux v0.94'!AD175&amp;" vs "&amp;'RT700 PinMux v0.95'!AD175)</f>
        <v/>
      </c>
      <c r="AE175" s="21" t="str">
        <f>IF('RT700 PinMux v0.94'!AE175='RT700 PinMux v0.95'!AE175,"",'RT700 PinMux v0.94'!AE175&amp;" vs "&amp;'RT700 PinMux v0.95'!AE175)</f>
        <v/>
      </c>
      <c r="AF175" s="10" t="str">
        <f>IF('RT700 PinMux v0.94'!AF175='RT700 PinMux v0.95'!AF175,"",'RT700 PinMux v0.94'!AF175&amp;" vs "&amp;'RT700 PinMux v0.95'!AF175)</f>
        <v/>
      </c>
    </row>
    <row r="176" spans="2:32" s="7" customFormat="1" ht="11.5" x14ac:dyDescent="0.25">
      <c r="B176" s="226" t="str">
        <f>'RT700 PinMux v0.95'!B176</f>
        <v>VDDN</v>
      </c>
      <c r="C176" s="217" t="str">
        <f>'RT700 PinMux v0.95'!C176</f>
        <v>VDDIO</v>
      </c>
      <c r="D176" s="113" t="str">
        <f>IF('RT700 PinMux v0.94'!D176='RT700 PinMux v0.95'!D176,"",'RT700 PinMux v0.94'!D176&amp;" vs "&amp;'RT700 PinMux v0.95'!D176)</f>
        <v/>
      </c>
      <c r="E176" s="186" t="str">
        <f>IF('RT700 PinMux v0.94'!E176='RT700 PinMux v0.95'!E176,"",'RT700 PinMux v0.94'!E176&amp;" vs "&amp;'RT700 PinMux v0.95'!E176)</f>
        <v/>
      </c>
      <c r="F176" s="186" t="str">
        <f>IF('RT700 PinMux v0.94'!F176='RT700 PinMux v0.95'!F176,"",'RT700 PinMux v0.94'!F176&amp;" vs "&amp;'RT700 PinMux v0.95'!F176)</f>
        <v/>
      </c>
      <c r="G176" s="202" t="str">
        <f>IF('RT700 PinMux v0.94'!G176='RT700 PinMux v0.95'!G176,"",'RT700 PinMux v0.94'!G176&amp;" vs "&amp;'RT700 PinMux v0.95'!G176)</f>
        <v/>
      </c>
      <c r="H176" s="202" t="str">
        <f>IF('RT700 PinMux v0.94'!H176='RT700 PinMux v0.95'!H176,"",'RT700 PinMux v0.94'!H176&amp;" vs "&amp;'RT700 PinMux v0.95'!H176)</f>
        <v/>
      </c>
      <c r="I176" s="202" t="str">
        <f>IF('RT700 PinMux v0.94'!I176='RT700 PinMux v0.95'!I176,"",'RT700 PinMux v0.94'!I176&amp;" vs "&amp;'RT700 PinMux v0.95'!I176)</f>
        <v/>
      </c>
      <c r="J176" s="202" t="str">
        <f>IF('RT700 PinMux v0.94'!J176='RT700 PinMux v0.95'!J176,"",'RT700 PinMux v0.94'!J176&amp;" vs "&amp;'RT700 PinMux v0.95'!J176)</f>
        <v/>
      </c>
      <c r="K176" s="203" t="str">
        <f>IF('RT700 PinMux v0.94'!K176='RT700 PinMux v0.95'!K176,"",'RT700 PinMux v0.94'!K176&amp;" vs "&amp;'RT700 PinMux v0.95'!K176)</f>
        <v/>
      </c>
      <c r="L176" s="324" t="str">
        <f>IF('RT700 PinMux v0.94'!L176='RT700 PinMux v0.95'!L176,"",'RT700 PinMux v0.94'!L176&amp;" vs "&amp;'RT700 PinMux v0.95'!L176)</f>
        <v/>
      </c>
      <c r="M176" s="238" t="str">
        <f>IF('RT700 PinMux v0.94'!M176='RT700 PinMux v0.95'!M176,"",'RT700 PinMux v0.94'!M176&amp;" vs "&amp;'RT700 PinMux v0.95'!M176)</f>
        <v/>
      </c>
      <c r="N176" s="95" t="str">
        <f>IF('RT700 PinMux v0.94'!N176='RT700 PinMux v0.95'!N176,"",'RT700 PinMux v0.94'!N176&amp;" vs "&amp;'RT700 PinMux v0.95'!N176)</f>
        <v/>
      </c>
      <c r="O176" s="134" t="str">
        <f>IF('RT700 PinMux v0.94'!O176='RT700 PinMux v0.95'!O176,"",'RT700 PinMux v0.94'!O176&amp;" vs "&amp;'RT700 PinMux v0.95'!O176)</f>
        <v/>
      </c>
      <c r="P176" s="134" t="str">
        <f>IF('RT700 PinMux v0.94'!P176='RT700 PinMux v0.95'!P176,"",'RT700 PinMux v0.94'!P176&amp;" vs "&amp;'RT700 PinMux v0.95'!P176)</f>
        <v/>
      </c>
      <c r="Q176" s="134" t="str">
        <f>IF('RT700 PinMux v0.94'!Q176='RT700 PinMux v0.95'!Q176,"",'RT700 PinMux v0.94'!Q176&amp;" vs "&amp;'RT700 PinMux v0.95'!Q176)</f>
        <v/>
      </c>
      <c r="R176" s="134" t="str">
        <f>IF('RT700 PinMux v0.94'!R176='RT700 PinMux v0.95'!R176,"",'RT700 PinMux v0.94'!R176&amp;" vs "&amp;'RT700 PinMux v0.95'!R176)</f>
        <v/>
      </c>
      <c r="S176" s="134" t="str">
        <f>IF('RT700 PinMux v0.94'!S176='RT700 PinMux v0.95'!S176,"",'RT700 PinMux v0.94'!S176&amp;" vs "&amp;'RT700 PinMux v0.95'!S176)</f>
        <v/>
      </c>
      <c r="T176" s="134"/>
      <c r="U176" s="134"/>
      <c r="V176" s="134"/>
      <c r="W176" s="134"/>
      <c r="X176" s="134"/>
      <c r="Y176" s="134"/>
      <c r="Z176" s="134"/>
      <c r="AA176" s="205" t="str">
        <f>IF('RT700 PinMux v0.94'!AA176='RT700 PinMux v0.95'!AA176,"",'RT700 PinMux v0.94'!AA176&amp;" vs "&amp;'RT700 PinMux v0.95'!AA176)</f>
        <v/>
      </c>
      <c r="AB176" s="191" t="str">
        <f>IF('RT700 PinMux v0.94'!AB176='RT700 PinMux v0.95'!AB176,"",'RT700 PinMux v0.94'!AB176&amp;" vs "&amp;'RT700 PinMux v0.95'!AB176)</f>
        <v/>
      </c>
      <c r="AC176" s="357" t="str">
        <f>IF('RT700 PinMux v0.94'!AC176='RT700 PinMux v0.95'!AC176,"",'RT700 PinMux v0.94'!AC176&amp;" vs "&amp;'RT700 PinMux v0.95'!AC176)</f>
        <v/>
      </c>
      <c r="AD176" s="11" t="str">
        <f>IF('RT700 PinMux v0.94'!AD176='RT700 PinMux v0.95'!AD176,"",'RT700 PinMux v0.94'!AD176&amp;" vs "&amp;'RT700 PinMux v0.95'!AD176)</f>
        <v/>
      </c>
      <c r="AE176" s="21" t="str">
        <f>IF('RT700 PinMux v0.94'!AE176='RT700 PinMux v0.95'!AE176,"",'RT700 PinMux v0.94'!AE176&amp;" vs "&amp;'RT700 PinMux v0.95'!AE176)</f>
        <v/>
      </c>
      <c r="AF176" s="10" t="str">
        <f>IF('RT700 PinMux v0.94'!AF176='RT700 PinMux v0.95'!AF176,"",'RT700 PinMux v0.94'!AF176&amp;" vs "&amp;'RT700 PinMux v0.95'!AF176)</f>
        <v/>
      </c>
    </row>
    <row r="177" spans="2:32" s="7" customFormat="1" ht="11.5" x14ac:dyDescent="0.25">
      <c r="B177" s="226" t="str">
        <f>'RT700 PinMux v0.95'!B177</f>
        <v>VDDN</v>
      </c>
      <c r="C177" s="217" t="str">
        <f>'RT700 PinMux v0.95'!C177</f>
        <v>VDDIO</v>
      </c>
      <c r="D177" s="113" t="str">
        <f>IF('RT700 PinMux v0.94'!D177='RT700 PinMux v0.95'!D177,"",'RT700 PinMux v0.94'!D177&amp;" vs "&amp;'RT700 PinMux v0.95'!D177)</f>
        <v/>
      </c>
      <c r="E177" s="113" t="str">
        <f>IF('RT700 PinMux v0.94'!E177='RT700 PinMux v0.95'!E177,"",'RT700 PinMux v0.94'!E177&amp;" vs "&amp;'RT700 PinMux v0.95'!E177)</f>
        <v/>
      </c>
      <c r="F177" s="113" t="str">
        <f>IF('RT700 PinMux v0.94'!F177='RT700 PinMux v0.95'!F177,"",'RT700 PinMux v0.94'!F177&amp;" vs "&amp;'RT700 PinMux v0.95'!F177)</f>
        <v/>
      </c>
      <c r="G177" s="202" t="str">
        <f>IF('RT700 PinMux v0.94'!G177='RT700 PinMux v0.95'!G177,"",'RT700 PinMux v0.94'!G177&amp;" vs "&amp;'RT700 PinMux v0.95'!G177)</f>
        <v/>
      </c>
      <c r="H177" s="202" t="str">
        <f>IF('RT700 PinMux v0.94'!H177='RT700 PinMux v0.95'!H177,"",'RT700 PinMux v0.94'!H177&amp;" vs "&amp;'RT700 PinMux v0.95'!H177)</f>
        <v/>
      </c>
      <c r="I177" s="202" t="str">
        <f>IF('RT700 PinMux v0.94'!I177='RT700 PinMux v0.95'!I177,"",'RT700 PinMux v0.94'!I177&amp;" vs "&amp;'RT700 PinMux v0.95'!I177)</f>
        <v/>
      </c>
      <c r="J177" s="202" t="str">
        <f>IF('RT700 PinMux v0.94'!J177='RT700 PinMux v0.95'!J177,"",'RT700 PinMux v0.94'!J177&amp;" vs "&amp;'RT700 PinMux v0.95'!J177)</f>
        <v/>
      </c>
      <c r="K177" s="203" t="str">
        <f>IF('RT700 PinMux v0.94'!K177='RT700 PinMux v0.95'!K177,"",'RT700 PinMux v0.94'!K177&amp;" vs "&amp;'RT700 PinMux v0.95'!K177)</f>
        <v/>
      </c>
      <c r="L177" s="324" t="str">
        <f>IF('RT700 PinMux v0.94'!L177='RT700 PinMux v0.95'!L177,"",'RT700 PinMux v0.94'!L177&amp;" vs "&amp;'RT700 PinMux v0.95'!L177)</f>
        <v/>
      </c>
      <c r="M177" s="238" t="str">
        <f>IF('RT700 PinMux v0.94'!M177='RT700 PinMux v0.95'!M177,"",'RT700 PinMux v0.94'!M177&amp;" vs "&amp;'RT700 PinMux v0.95'!M177)</f>
        <v/>
      </c>
      <c r="N177" s="95" t="str">
        <f>IF('RT700 PinMux v0.94'!N177='RT700 PinMux v0.95'!N177,"",'RT700 PinMux v0.94'!N177&amp;" vs "&amp;'RT700 PinMux v0.95'!N177)</f>
        <v/>
      </c>
      <c r="O177" s="134" t="str">
        <f>IF('RT700 PinMux v0.94'!O177='RT700 PinMux v0.95'!O177,"",'RT700 PinMux v0.94'!O177&amp;" vs "&amp;'RT700 PinMux v0.95'!O177)</f>
        <v/>
      </c>
      <c r="P177" s="134" t="str">
        <f>IF('RT700 PinMux v0.94'!P177='RT700 PinMux v0.95'!P177,"",'RT700 PinMux v0.94'!P177&amp;" vs "&amp;'RT700 PinMux v0.95'!P177)</f>
        <v/>
      </c>
      <c r="Q177" s="238" t="str">
        <f>IF('RT700 PinMux v0.94'!Q177='RT700 PinMux v0.95'!Q177,"",'RT700 PinMux v0.94'!Q177&amp;" vs "&amp;'RT700 PinMux v0.95'!Q177)</f>
        <v/>
      </c>
      <c r="R177" s="134" t="str">
        <f>IF('RT700 PinMux v0.94'!R177='RT700 PinMux v0.95'!R177,"",'RT700 PinMux v0.94'!R177&amp;" vs "&amp;'RT700 PinMux v0.95'!R177)</f>
        <v/>
      </c>
      <c r="S177" s="134" t="str">
        <f>IF('RT700 PinMux v0.94'!S177='RT700 PinMux v0.95'!S177,"",'RT700 PinMux v0.94'!S177&amp;" vs "&amp;'RT700 PinMux v0.95'!S177)</f>
        <v/>
      </c>
      <c r="T177" s="134"/>
      <c r="U177" s="134"/>
      <c r="V177" s="134"/>
      <c r="W177" s="134"/>
      <c r="X177" s="134"/>
      <c r="Y177" s="134"/>
      <c r="Z177" s="134"/>
      <c r="AA177" s="205" t="str">
        <f>IF('RT700 PinMux v0.94'!AA177='RT700 PinMux v0.95'!AA177,"",'RT700 PinMux v0.94'!AA177&amp;" vs "&amp;'RT700 PinMux v0.95'!AA177)</f>
        <v/>
      </c>
      <c r="AB177" s="199" t="str">
        <f>IF('RT700 PinMux v0.94'!AB177='RT700 PinMux v0.95'!AB177,"",'RT700 PinMux v0.94'!AB177&amp;" vs "&amp;'RT700 PinMux v0.95'!AB177)</f>
        <v/>
      </c>
      <c r="AC177" s="357" t="str">
        <f>IF('RT700 PinMux v0.94'!AC177='RT700 PinMux v0.95'!AC177,"",'RT700 PinMux v0.94'!AC177&amp;" vs "&amp;'RT700 PinMux v0.95'!AC177)</f>
        <v/>
      </c>
      <c r="AD177" s="11" t="str">
        <f>IF('RT700 PinMux v0.94'!AD177='RT700 PinMux v0.95'!AD177,"",'RT700 PinMux v0.94'!AD177&amp;" vs "&amp;'RT700 PinMux v0.95'!AD177)</f>
        <v/>
      </c>
      <c r="AE177" s="21" t="str">
        <f>IF('RT700 PinMux v0.94'!AE177='RT700 PinMux v0.95'!AE177,"",'RT700 PinMux v0.94'!AE177&amp;" vs "&amp;'RT700 PinMux v0.95'!AE177)</f>
        <v/>
      </c>
      <c r="AF177" s="10" t="str">
        <f>IF('RT700 PinMux v0.94'!AF177='RT700 PinMux v0.95'!AF177,"",'RT700 PinMux v0.94'!AF177&amp;" vs "&amp;'RT700 PinMux v0.95'!AF177)</f>
        <v/>
      </c>
    </row>
    <row r="178" spans="2:32" s="7" customFormat="1" ht="11.5" x14ac:dyDescent="0.25">
      <c r="B178" s="226" t="str">
        <f>'RT700 PinMux v0.95'!B178</f>
        <v>VDDN</v>
      </c>
      <c r="C178" s="217" t="str">
        <f>'RT700 PinMux v0.95'!C178</f>
        <v>VDDIO</v>
      </c>
      <c r="D178" s="113" t="str">
        <f>IF('RT700 PinMux v0.94'!D178='RT700 PinMux v0.95'!D178,"",'RT700 PinMux v0.94'!D178&amp;" vs "&amp;'RT700 PinMux v0.95'!D178)</f>
        <v/>
      </c>
      <c r="E178" s="113" t="str">
        <f>IF('RT700 PinMux v0.94'!E178='RT700 PinMux v0.95'!E178,"",'RT700 PinMux v0.94'!E178&amp;" vs "&amp;'RT700 PinMux v0.95'!E178)</f>
        <v/>
      </c>
      <c r="F178" s="113" t="str">
        <f>IF('RT700 PinMux v0.94'!F178='RT700 PinMux v0.95'!F178,"",'RT700 PinMux v0.94'!F178&amp;" vs "&amp;'RT700 PinMux v0.95'!F178)</f>
        <v/>
      </c>
      <c r="G178" s="202" t="str">
        <f>IF('RT700 PinMux v0.94'!G178='RT700 PinMux v0.95'!G178,"",'RT700 PinMux v0.94'!G178&amp;" vs "&amp;'RT700 PinMux v0.95'!G178)</f>
        <v/>
      </c>
      <c r="H178" s="208" t="str">
        <f>IF('RT700 PinMux v0.94'!H178='RT700 PinMux v0.95'!H178,"",'RT700 PinMux v0.94'!H178&amp;" vs "&amp;'RT700 PinMux v0.95'!H178)</f>
        <v/>
      </c>
      <c r="I178" s="208" t="str">
        <f>IF('RT700 PinMux v0.94'!I178='RT700 PinMux v0.95'!I178,"",'RT700 PinMux v0.94'!I178&amp;" vs "&amp;'RT700 PinMux v0.95'!I178)</f>
        <v/>
      </c>
      <c r="J178" s="202" t="str">
        <f>IF('RT700 PinMux v0.94'!J178='RT700 PinMux v0.95'!J178,"",'RT700 PinMux v0.94'!J178&amp;" vs "&amp;'RT700 PinMux v0.95'!J178)</f>
        <v/>
      </c>
      <c r="K178" s="203" t="str">
        <f>IF('RT700 PinMux v0.94'!K178='RT700 PinMux v0.95'!K178,"",'RT700 PinMux v0.94'!K178&amp;" vs "&amp;'RT700 PinMux v0.95'!K178)</f>
        <v/>
      </c>
      <c r="L178" s="324" t="str">
        <f>IF('RT700 PinMux v0.94'!L178='RT700 PinMux v0.95'!L178,"",'RT700 PinMux v0.94'!L178&amp;" vs "&amp;'RT700 PinMux v0.95'!L178)</f>
        <v/>
      </c>
      <c r="M178" s="238" t="str">
        <f>IF('RT700 PinMux v0.94'!M178='RT700 PinMux v0.95'!M178,"",'RT700 PinMux v0.94'!M178&amp;" vs "&amp;'RT700 PinMux v0.95'!M178)</f>
        <v/>
      </c>
      <c r="N178" s="95" t="str">
        <f>IF('RT700 PinMux v0.94'!N178='RT700 PinMux v0.95'!N178,"",'RT700 PinMux v0.94'!N178&amp;" vs "&amp;'RT700 PinMux v0.95'!N178)</f>
        <v/>
      </c>
      <c r="O178" s="134" t="str">
        <f>IF('RT700 PinMux v0.94'!O178='RT700 PinMux v0.95'!O178,"",'RT700 PinMux v0.94'!O178&amp;" vs "&amp;'RT700 PinMux v0.95'!O178)</f>
        <v/>
      </c>
      <c r="P178" s="134" t="str">
        <f>IF('RT700 PinMux v0.94'!P178='RT700 PinMux v0.95'!P178,"",'RT700 PinMux v0.94'!P178&amp;" vs "&amp;'RT700 PinMux v0.95'!P178)</f>
        <v/>
      </c>
      <c r="Q178" s="134" t="str">
        <f>IF('RT700 PinMux v0.94'!Q178='RT700 PinMux v0.95'!Q178,"",'RT700 PinMux v0.94'!Q178&amp;" vs "&amp;'RT700 PinMux v0.95'!Q178)</f>
        <v/>
      </c>
      <c r="R178" s="134" t="str">
        <f>IF('RT700 PinMux v0.94'!R178='RT700 PinMux v0.95'!R178,"",'RT700 PinMux v0.94'!R178&amp;" vs "&amp;'RT700 PinMux v0.95'!R178)</f>
        <v/>
      </c>
      <c r="S178" s="134" t="str">
        <f>IF('RT700 PinMux v0.94'!S178='RT700 PinMux v0.95'!S178,"",'RT700 PinMux v0.94'!S178&amp;" vs "&amp;'RT700 PinMux v0.95'!S178)</f>
        <v/>
      </c>
      <c r="T178" s="134"/>
      <c r="U178" s="134"/>
      <c r="V178" s="134"/>
      <c r="W178" s="134"/>
      <c r="X178" s="134"/>
      <c r="Y178" s="134"/>
      <c r="Z178" s="134"/>
      <c r="AA178" s="205" t="str">
        <f>IF('RT700 PinMux v0.94'!AA178='RT700 PinMux v0.95'!AA178,"",'RT700 PinMux v0.94'!AA178&amp;" vs "&amp;'RT700 PinMux v0.95'!AA178)</f>
        <v/>
      </c>
      <c r="AB178" s="199" t="str">
        <f>IF('RT700 PinMux v0.94'!AB178='RT700 PinMux v0.95'!AB178,"",'RT700 PinMux v0.94'!AB178&amp;" vs "&amp;'RT700 PinMux v0.95'!AB178)</f>
        <v/>
      </c>
      <c r="AC178" s="357" t="str">
        <f>IF('RT700 PinMux v0.94'!AC178='RT700 PinMux v0.95'!AC178,"",'RT700 PinMux v0.94'!AC178&amp;" vs "&amp;'RT700 PinMux v0.95'!AC178)</f>
        <v/>
      </c>
      <c r="AD178" s="11" t="str">
        <f>IF('RT700 PinMux v0.94'!AD178='RT700 PinMux v0.95'!AD178,"",'RT700 PinMux v0.94'!AD178&amp;" vs "&amp;'RT700 PinMux v0.95'!AD178)</f>
        <v/>
      </c>
      <c r="AE178" s="21" t="str">
        <f>IF('RT700 PinMux v0.94'!AE178='RT700 PinMux v0.95'!AE178,"",'RT700 PinMux v0.94'!AE178&amp;" vs "&amp;'RT700 PinMux v0.95'!AE178)</f>
        <v/>
      </c>
      <c r="AF178" s="10" t="str">
        <f>IF('RT700 PinMux v0.94'!AF178='RT700 PinMux v0.95'!AF178,"",'RT700 PinMux v0.94'!AF178&amp;" vs "&amp;'RT700 PinMux v0.95'!AF178)</f>
        <v/>
      </c>
    </row>
    <row r="179" spans="2:32" s="7" customFormat="1" ht="11.5" x14ac:dyDescent="0.25">
      <c r="B179" s="226" t="str">
        <f>'RT700 PinMux v0.95'!B179</f>
        <v>VDDN</v>
      </c>
      <c r="C179" s="217" t="str">
        <f>'RT700 PinMux v0.95'!C179</f>
        <v>VDDIO</v>
      </c>
      <c r="D179" s="113" t="str">
        <f>IF('RT700 PinMux v0.94'!D179='RT700 PinMux v0.95'!D179,"",'RT700 PinMux v0.94'!D179&amp;" vs "&amp;'RT700 PinMux v0.95'!D179)</f>
        <v/>
      </c>
      <c r="E179" s="113" t="str">
        <f>IF('RT700 PinMux v0.94'!E179='RT700 PinMux v0.95'!E179,"",'RT700 PinMux v0.94'!E179&amp;" vs "&amp;'RT700 PinMux v0.95'!E179)</f>
        <v/>
      </c>
      <c r="F179" s="113" t="str">
        <f>IF('RT700 PinMux v0.94'!F179='RT700 PinMux v0.95'!F179,"",'RT700 PinMux v0.94'!F179&amp;" vs "&amp;'RT700 PinMux v0.95'!F179)</f>
        <v/>
      </c>
      <c r="G179" s="202" t="str">
        <f>IF('RT700 PinMux v0.94'!G179='RT700 PinMux v0.95'!G179,"",'RT700 PinMux v0.94'!G179&amp;" vs "&amp;'RT700 PinMux v0.95'!G179)</f>
        <v/>
      </c>
      <c r="H179" s="202" t="str">
        <f>IF('RT700 PinMux v0.94'!H179='RT700 PinMux v0.95'!H179,"",'RT700 PinMux v0.94'!H179&amp;" vs "&amp;'RT700 PinMux v0.95'!H179)</f>
        <v/>
      </c>
      <c r="I179" s="202" t="str">
        <f>IF('RT700 PinMux v0.94'!I179='RT700 PinMux v0.95'!I179,"",'RT700 PinMux v0.94'!I179&amp;" vs "&amp;'RT700 PinMux v0.95'!I179)</f>
        <v/>
      </c>
      <c r="J179" s="202" t="str">
        <f>IF('RT700 PinMux v0.94'!J179='RT700 PinMux v0.95'!J179,"",'RT700 PinMux v0.94'!J179&amp;" vs "&amp;'RT700 PinMux v0.95'!J179)</f>
        <v/>
      </c>
      <c r="K179" s="203" t="str">
        <f>IF('RT700 PinMux v0.94'!K179='RT700 PinMux v0.95'!K179,"",'RT700 PinMux v0.94'!K179&amp;" vs "&amp;'RT700 PinMux v0.95'!K179)</f>
        <v/>
      </c>
      <c r="L179" s="324" t="str">
        <f>IF('RT700 PinMux v0.94'!L179='RT700 PinMux v0.95'!L179,"",'RT700 PinMux v0.94'!L179&amp;" vs "&amp;'RT700 PinMux v0.95'!L179)</f>
        <v/>
      </c>
      <c r="M179" s="238" t="str">
        <f>IF('RT700 PinMux v0.94'!M179='RT700 PinMux v0.95'!M179,"",'RT700 PinMux v0.94'!M179&amp;" vs "&amp;'RT700 PinMux v0.95'!M179)</f>
        <v/>
      </c>
      <c r="N179" s="95" t="str">
        <f>IF('RT700 PinMux v0.94'!N179='RT700 PinMux v0.95'!N179,"",'RT700 PinMux v0.94'!N179&amp;" vs "&amp;'RT700 PinMux v0.95'!N179)</f>
        <v/>
      </c>
      <c r="O179" s="95" t="str">
        <f>IF('RT700 PinMux v0.94'!O179='RT700 PinMux v0.95'!O179,"",'RT700 PinMux v0.94'!O179&amp;" vs "&amp;'RT700 PinMux v0.95'!O179)</f>
        <v/>
      </c>
      <c r="P179" s="134" t="str">
        <f>IF('RT700 PinMux v0.94'!P179='RT700 PinMux v0.95'!P179,"",'RT700 PinMux v0.94'!P179&amp;" vs "&amp;'RT700 PinMux v0.95'!P179)</f>
        <v/>
      </c>
      <c r="Q179" s="134" t="str">
        <f>IF('RT700 PinMux v0.94'!Q179='RT700 PinMux v0.95'!Q179,"",'RT700 PinMux v0.94'!Q179&amp;" vs "&amp;'RT700 PinMux v0.95'!Q179)</f>
        <v/>
      </c>
      <c r="R179" s="134" t="str">
        <f>IF('RT700 PinMux v0.94'!R179='RT700 PinMux v0.95'!R179,"",'RT700 PinMux v0.94'!R179&amp;" vs "&amp;'RT700 PinMux v0.95'!R179)</f>
        <v/>
      </c>
      <c r="S179" s="134" t="str">
        <f>IF('RT700 PinMux v0.94'!S179='RT700 PinMux v0.95'!S179,"",'RT700 PinMux v0.94'!S179&amp;" vs "&amp;'RT700 PinMux v0.95'!S179)</f>
        <v/>
      </c>
      <c r="T179" s="134"/>
      <c r="U179" s="134"/>
      <c r="V179" s="134"/>
      <c r="W179" s="134"/>
      <c r="X179" s="134"/>
      <c r="Y179" s="134"/>
      <c r="Z179" s="134"/>
      <c r="AA179" s="205" t="str">
        <f>IF('RT700 PinMux v0.94'!AA179='RT700 PinMux v0.95'!AA179,"",'RT700 PinMux v0.94'!AA179&amp;" vs "&amp;'RT700 PinMux v0.95'!AA179)</f>
        <v/>
      </c>
      <c r="AB179" s="199" t="str">
        <f>IF('RT700 PinMux v0.94'!AB179='RT700 PinMux v0.95'!AB179,"",'RT700 PinMux v0.94'!AB179&amp;" vs "&amp;'RT700 PinMux v0.95'!AB179)</f>
        <v/>
      </c>
      <c r="AC179" s="357" t="str">
        <f>IF('RT700 PinMux v0.94'!AC179='RT700 PinMux v0.95'!AC179,"",'RT700 PinMux v0.94'!AC179&amp;" vs "&amp;'RT700 PinMux v0.95'!AC179)</f>
        <v/>
      </c>
      <c r="AD179" s="11" t="str">
        <f>IF('RT700 PinMux v0.94'!AD179='RT700 PinMux v0.95'!AD179,"",'RT700 PinMux v0.94'!AD179&amp;" vs "&amp;'RT700 PinMux v0.95'!AD179)</f>
        <v/>
      </c>
      <c r="AE179" s="21" t="str">
        <f>IF('RT700 PinMux v0.94'!AE179='RT700 PinMux v0.95'!AE179,"",'RT700 PinMux v0.94'!AE179&amp;" vs "&amp;'RT700 PinMux v0.95'!AE179)</f>
        <v/>
      </c>
      <c r="AF179" s="10" t="str">
        <f>IF('RT700 PinMux v0.94'!AF179='RT700 PinMux v0.95'!AF179,"",'RT700 PinMux v0.94'!AF179&amp;" vs "&amp;'RT700 PinMux v0.95'!AF179)</f>
        <v/>
      </c>
    </row>
    <row r="180" spans="2:32" s="7" customFormat="1" ht="11.5" x14ac:dyDescent="0.25">
      <c r="B180" s="358"/>
      <c r="C180" s="286"/>
      <c r="D180" s="113"/>
      <c r="E180" s="113"/>
      <c r="F180" s="113"/>
      <c r="G180" s="202"/>
      <c r="H180" s="202"/>
      <c r="I180" s="202"/>
      <c r="J180" s="202"/>
      <c r="K180" s="360"/>
      <c r="L180" s="324"/>
      <c r="M180" s="134"/>
      <c r="N180" s="134"/>
      <c r="O180" s="134"/>
      <c r="P180" s="134"/>
      <c r="Q180" s="134"/>
      <c r="R180" s="134"/>
      <c r="S180" s="134"/>
      <c r="T180" s="134"/>
      <c r="U180" s="134"/>
      <c r="V180" s="134"/>
      <c r="W180" s="134"/>
      <c r="X180" s="134"/>
      <c r="Y180" s="134"/>
      <c r="Z180" s="134"/>
      <c r="AA180" s="205"/>
      <c r="AB180" s="199"/>
      <c r="AC180" s="357"/>
      <c r="AD180" s="359"/>
      <c r="AE180" s="21"/>
      <c r="AF180" s="10"/>
    </row>
    <row r="181" spans="2:32" s="7" customFormat="1" ht="11.5" x14ac:dyDescent="0.25">
      <c r="B181" s="358"/>
      <c r="C181" s="286"/>
      <c r="D181" s="113"/>
      <c r="E181" s="113"/>
      <c r="F181" s="113"/>
      <c r="G181" s="202"/>
      <c r="H181" s="202"/>
      <c r="I181" s="202"/>
      <c r="J181" s="202"/>
      <c r="K181" s="203"/>
      <c r="L181" s="324"/>
      <c r="M181" s="134"/>
      <c r="N181" s="134"/>
      <c r="O181" s="134"/>
      <c r="P181" s="134"/>
      <c r="Q181" s="134"/>
      <c r="R181" s="134"/>
      <c r="S181" s="134"/>
      <c r="T181" s="134"/>
      <c r="U181" s="134"/>
      <c r="V181" s="134"/>
      <c r="W181" s="134"/>
      <c r="X181" s="134"/>
      <c r="Y181" s="134"/>
      <c r="Z181" s="134"/>
      <c r="AA181" s="205"/>
      <c r="AB181" s="199"/>
      <c r="AC181" s="357"/>
      <c r="AD181" s="11"/>
      <c r="AE181" s="21"/>
      <c r="AF181" s="10"/>
    </row>
    <row r="182" spans="2:32" s="7" customFormat="1" ht="11.5" x14ac:dyDescent="0.25">
      <c r="B182" s="228" t="str">
        <f>'RT700 PinMux v0.95'!B182</f>
        <v>Sense VDD1</v>
      </c>
      <c r="C182" s="217" t="str">
        <f>'RT700 PinMux v0.95'!C182</f>
        <v>VDDIO</v>
      </c>
      <c r="D182" s="113" t="str">
        <f>IF('RT700 PinMux v0.94'!D182='RT700 PinMux v0.95'!D182,"",'RT700 PinMux v0.94'!D182&amp;" vs "&amp;'RT700 PinMux v0.95'!D182)</f>
        <v/>
      </c>
      <c r="E182" s="186" t="str">
        <f>IF('RT700 PinMux v0.94'!E182='RT700 PinMux v0.95'!E182,"",'RT700 PinMux v0.94'!E182&amp;" vs "&amp;'RT700 PinMux v0.95'!E182)</f>
        <v/>
      </c>
      <c r="F182" s="186" t="str">
        <f>IF('RT700 PinMux v0.94'!F182='RT700 PinMux v0.95'!F182,"",'RT700 PinMux v0.94'!F182&amp;" vs "&amp;'RT700 PinMux v0.95'!F182)</f>
        <v/>
      </c>
      <c r="G182" s="202" t="str">
        <f>IF('RT700 PinMux v0.94'!G182='RT700 PinMux v0.95'!G182,"",'RT700 PinMux v0.94'!G182&amp;" vs "&amp;'RT700 PinMux v0.95'!G182)</f>
        <v/>
      </c>
      <c r="H182" s="202" t="str">
        <f>IF('RT700 PinMux v0.94'!H182='RT700 PinMux v0.95'!H182,"",'RT700 PinMux v0.94'!H182&amp;" vs "&amp;'RT700 PinMux v0.95'!H182)</f>
        <v/>
      </c>
      <c r="I182" s="202" t="str">
        <f>IF('RT700 PinMux v0.94'!I182='RT700 PinMux v0.95'!I182,"",'RT700 PinMux v0.94'!I182&amp;" vs "&amp;'RT700 PinMux v0.95'!I182)</f>
        <v/>
      </c>
      <c r="J182" s="202" t="str">
        <f>IF('RT700 PinMux v0.94'!J182='RT700 PinMux v0.95'!J182,"",'RT700 PinMux v0.94'!J182&amp;" vs "&amp;'RT700 PinMux v0.95'!J182)</f>
        <v/>
      </c>
      <c r="K182" s="203" t="str">
        <f>IF('RT700 PinMux v0.94'!K182='RT700 PinMux v0.95'!K182,"",'RT700 PinMux v0.94'!K182&amp;" vs "&amp;'RT700 PinMux v0.95'!K182)</f>
        <v/>
      </c>
      <c r="L182" s="324" t="str">
        <f>IF('RT700 PinMux v0.94'!L182='RT700 PinMux v0.95'!L182,"",'RT700 PinMux v0.94'!L182&amp;" vs "&amp;'RT700 PinMux v0.95'!L182)</f>
        <v/>
      </c>
      <c r="M182" s="95" t="str">
        <f>IF('RT700 PinMux v0.94'!M182='RT700 PinMux v0.95'!M182,"",'RT700 PinMux v0.94'!M182&amp;" vs "&amp;'RT700 PinMux v0.95'!M182)</f>
        <v/>
      </c>
      <c r="N182" s="102" t="str">
        <f>IF('RT700 PinMux v0.94'!N182='RT700 PinMux v0.95'!N182,"",'RT700 PinMux v0.94'!N182&amp;" vs "&amp;'RT700 PinMux v0.95'!N182)</f>
        <v/>
      </c>
      <c r="O182" s="134" t="str">
        <f>IF('RT700 PinMux v0.94'!O182='RT700 PinMux v0.95'!O182,"",'RT700 PinMux v0.94'!O182&amp;" vs "&amp;'RT700 PinMux v0.95'!O182)</f>
        <v/>
      </c>
      <c r="P182" s="134" t="str">
        <f>IF('RT700 PinMux v0.94'!P182='RT700 PinMux v0.95'!P182,"",'RT700 PinMux v0.94'!P182&amp;" vs "&amp;'RT700 PinMux v0.95'!P182)</f>
        <v/>
      </c>
      <c r="Q182" s="239" t="str">
        <f>IF('RT700 PinMux v0.94'!Q182='RT700 PinMux v0.95'!Q182,"",'RT700 PinMux v0.94'!Q182&amp;" vs "&amp;'RT700 PinMux v0.95'!Q182)</f>
        <v/>
      </c>
      <c r="R182" s="134" t="str">
        <f>IF('RT700 PinMux v0.94'!R182='RT700 PinMux v0.95'!R182,"",'RT700 PinMux v0.94'!R182&amp;" vs "&amp;'RT700 PinMux v0.95'!R182)</f>
        <v/>
      </c>
      <c r="S182" s="134" t="str">
        <f>IF('RT700 PinMux v0.94'!S182='RT700 PinMux v0.95'!S182,"",'RT700 PinMux v0.94'!S182&amp;" vs "&amp;'RT700 PinMux v0.95'!S182)</f>
        <v/>
      </c>
      <c r="T182" s="134"/>
      <c r="U182" s="134"/>
      <c r="V182" s="134"/>
      <c r="W182" s="134"/>
      <c r="X182" s="134"/>
      <c r="Y182" s="134"/>
      <c r="Z182" s="134"/>
      <c r="AA182" s="205" t="str">
        <f>IF('RT700 PinMux v0.94'!AA182='RT700 PinMux v0.95'!AA182,"",'RT700 PinMux v0.94'!AA182&amp;" vs "&amp;'RT700 PinMux v0.95'!AA182)</f>
        <v/>
      </c>
      <c r="AB182" s="199" t="str">
        <f>IF('RT700 PinMux v0.94'!AB182='RT700 PinMux v0.95'!AB182,"",'RT700 PinMux v0.94'!AB182&amp;" vs "&amp;'RT700 PinMux v0.95'!AB182)</f>
        <v/>
      </c>
      <c r="AC182" s="54" t="str">
        <f>IF('RT700 PinMux v0.94'!AC182='RT700 PinMux v0.95'!AC182,"",'RT700 PinMux v0.94'!AC182&amp;" vs "&amp;'RT700 PinMux v0.95'!AC182)</f>
        <v/>
      </c>
      <c r="AD182" s="11" t="str">
        <f>IF('RT700 PinMux v0.94'!AD182='RT700 PinMux v0.95'!AD182,"",'RT700 PinMux v0.94'!AD182&amp;" vs "&amp;'RT700 PinMux v0.95'!AD182)</f>
        <v/>
      </c>
      <c r="AE182" s="21" t="str">
        <f>IF('RT700 PinMux v0.94'!AE182='RT700 PinMux v0.95'!AE182,"",'RT700 PinMux v0.94'!AE182&amp;" vs "&amp;'RT700 PinMux v0.95'!AE182)</f>
        <v/>
      </c>
      <c r="AF182" s="10" t="str">
        <f>IF('RT700 PinMux v0.94'!AF182='RT700 PinMux v0.95'!AF182,"",'RT700 PinMux v0.94'!AF182&amp;" vs "&amp;'RT700 PinMux v0.95'!AF182)</f>
        <v/>
      </c>
    </row>
    <row r="183" spans="2:32" s="7" customFormat="1" ht="11.5" x14ac:dyDescent="0.25">
      <c r="B183" s="228" t="str">
        <f>'RT700 PinMux v0.95'!B183</f>
        <v>Sense VDD1</v>
      </c>
      <c r="C183" s="217" t="str">
        <f>'RT700 PinMux v0.95'!C183</f>
        <v>VDDIO</v>
      </c>
      <c r="D183" s="113" t="str">
        <f>IF('RT700 PinMux v0.94'!D183='RT700 PinMux v0.95'!D183,"",'RT700 PinMux v0.94'!D183&amp;" vs "&amp;'RT700 PinMux v0.95'!D183)</f>
        <v/>
      </c>
      <c r="E183" s="186" t="str">
        <f>IF('RT700 PinMux v0.94'!E183='RT700 PinMux v0.95'!E183,"",'RT700 PinMux v0.94'!E183&amp;" vs "&amp;'RT700 PinMux v0.95'!E183)</f>
        <v/>
      </c>
      <c r="F183" s="186" t="str">
        <f>IF('RT700 PinMux v0.94'!F183='RT700 PinMux v0.95'!F183,"",'RT700 PinMux v0.94'!F183&amp;" vs "&amp;'RT700 PinMux v0.95'!F183)</f>
        <v/>
      </c>
      <c r="G183" s="202" t="str">
        <f>IF('RT700 PinMux v0.94'!G183='RT700 PinMux v0.95'!G183,"",'RT700 PinMux v0.94'!G183&amp;" vs "&amp;'RT700 PinMux v0.95'!G183)</f>
        <v/>
      </c>
      <c r="H183" s="202" t="str">
        <f>IF('RT700 PinMux v0.94'!H183='RT700 PinMux v0.95'!H183,"",'RT700 PinMux v0.94'!H183&amp;" vs "&amp;'RT700 PinMux v0.95'!H183)</f>
        <v/>
      </c>
      <c r="I183" s="202" t="str">
        <f>IF('RT700 PinMux v0.94'!I183='RT700 PinMux v0.95'!I183,"",'RT700 PinMux v0.94'!I183&amp;" vs "&amp;'RT700 PinMux v0.95'!I183)</f>
        <v/>
      </c>
      <c r="J183" s="202" t="str">
        <f>IF('RT700 PinMux v0.94'!J183='RT700 PinMux v0.95'!J183,"",'RT700 PinMux v0.94'!J183&amp;" vs "&amp;'RT700 PinMux v0.95'!J183)</f>
        <v/>
      </c>
      <c r="K183" s="203" t="str">
        <f>IF('RT700 PinMux v0.94'!K183='RT700 PinMux v0.95'!K183,"",'RT700 PinMux v0.94'!K183&amp;" vs "&amp;'RT700 PinMux v0.95'!K183)</f>
        <v/>
      </c>
      <c r="L183" s="324" t="str">
        <f>IF('RT700 PinMux v0.94'!L183='RT700 PinMux v0.95'!L183,"",'RT700 PinMux v0.94'!L183&amp;" vs "&amp;'RT700 PinMux v0.95'!L183)</f>
        <v/>
      </c>
      <c r="M183" s="95" t="str">
        <f>IF('RT700 PinMux v0.94'!M183='RT700 PinMux v0.95'!M183,"",'RT700 PinMux v0.94'!M183&amp;" vs "&amp;'RT700 PinMux v0.95'!M183)</f>
        <v/>
      </c>
      <c r="N183" s="102" t="str">
        <f>IF('RT700 PinMux v0.94'!N183='RT700 PinMux v0.95'!N183,"",'RT700 PinMux v0.94'!N183&amp;" vs "&amp;'RT700 PinMux v0.95'!N183)</f>
        <v/>
      </c>
      <c r="O183" s="134" t="str">
        <f>IF('RT700 PinMux v0.94'!O183='RT700 PinMux v0.95'!O183,"",'RT700 PinMux v0.94'!O183&amp;" vs "&amp;'RT700 PinMux v0.95'!O183)</f>
        <v/>
      </c>
      <c r="P183" s="134" t="str">
        <f>IF('RT700 PinMux v0.94'!P183='RT700 PinMux v0.95'!P183,"",'RT700 PinMux v0.94'!P183&amp;" vs "&amp;'RT700 PinMux v0.95'!P183)</f>
        <v/>
      </c>
      <c r="Q183" s="239" t="str">
        <f>IF('RT700 PinMux v0.94'!Q183='RT700 PinMux v0.95'!Q183,"",'RT700 PinMux v0.94'!Q183&amp;" vs "&amp;'RT700 PinMux v0.95'!Q183)</f>
        <v/>
      </c>
      <c r="R183" s="134" t="str">
        <f>IF('RT700 PinMux v0.94'!R183='RT700 PinMux v0.95'!R183,"",'RT700 PinMux v0.94'!R183&amp;" vs "&amp;'RT700 PinMux v0.95'!R183)</f>
        <v/>
      </c>
      <c r="S183" s="134" t="str">
        <f>IF('RT700 PinMux v0.94'!S183='RT700 PinMux v0.95'!S183,"",'RT700 PinMux v0.94'!S183&amp;" vs "&amp;'RT700 PinMux v0.95'!S183)</f>
        <v/>
      </c>
      <c r="T183" s="134"/>
      <c r="U183" s="134"/>
      <c r="V183" s="134"/>
      <c r="W183" s="134"/>
      <c r="X183" s="134"/>
      <c r="Y183" s="134"/>
      <c r="Z183" s="134"/>
      <c r="AA183" s="205" t="str">
        <f>IF('RT700 PinMux v0.94'!AA183='RT700 PinMux v0.95'!AA183,"",'RT700 PinMux v0.94'!AA183&amp;" vs "&amp;'RT700 PinMux v0.95'!AA183)</f>
        <v/>
      </c>
      <c r="AB183" s="199" t="str">
        <f>IF('RT700 PinMux v0.94'!AB183='RT700 PinMux v0.95'!AB183,"",'RT700 PinMux v0.94'!AB183&amp;" vs "&amp;'RT700 PinMux v0.95'!AB183)</f>
        <v/>
      </c>
      <c r="AC183" s="54" t="str">
        <f>IF('RT700 PinMux v0.94'!AC183='RT700 PinMux v0.95'!AC183,"",'RT700 PinMux v0.94'!AC183&amp;" vs "&amp;'RT700 PinMux v0.95'!AC183)</f>
        <v/>
      </c>
      <c r="AD183" s="11" t="str">
        <f>IF('RT700 PinMux v0.94'!AD183='RT700 PinMux v0.95'!AD183,"",'RT700 PinMux v0.94'!AD183&amp;" vs "&amp;'RT700 PinMux v0.95'!AD183)</f>
        <v/>
      </c>
      <c r="AE183" s="21" t="str">
        <f>IF('RT700 PinMux v0.94'!AE183='RT700 PinMux v0.95'!AE183,"",'RT700 PinMux v0.94'!AE183&amp;" vs "&amp;'RT700 PinMux v0.95'!AE183)</f>
        <v/>
      </c>
      <c r="AF183" s="10" t="str">
        <f>IF('RT700 PinMux v0.94'!AF183='RT700 PinMux v0.95'!AF183,"",'RT700 PinMux v0.94'!AF183&amp;" vs "&amp;'RT700 PinMux v0.95'!AF183)</f>
        <v/>
      </c>
    </row>
    <row r="184" spans="2:32" s="7" customFormat="1" ht="11.5" x14ac:dyDescent="0.25">
      <c r="B184" s="228" t="str">
        <f>'RT700 PinMux v0.95'!B184</f>
        <v>Sense VDD1</v>
      </c>
      <c r="C184" s="217" t="str">
        <f>'RT700 PinMux v0.95'!C184</f>
        <v>VDDIO</v>
      </c>
      <c r="D184" s="113" t="str">
        <f>IF('RT700 PinMux v0.94'!D184='RT700 PinMux v0.95'!D184,"",'RT700 PinMux v0.94'!D184&amp;" vs "&amp;'RT700 PinMux v0.95'!D184)</f>
        <v/>
      </c>
      <c r="E184" s="186" t="str">
        <f>IF('RT700 PinMux v0.94'!E184='RT700 PinMux v0.95'!E184,"",'RT700 PinMux v0.94'!E184&amp;" vs "&amp;'RT700 PinMux v0.95'!E184)</f>
        <v/>
      </c>
      <c r="F184" s="186" t="str">
        <f>IF('RT700 PinMux v0.94'!F184='RT700 PinMux v0.95'!F184,"",'RT700 PinMux v0.94'!F184&amp;" vs "&amp;'RT700 PinMux v0.95'!F184)</f>
        <v/>
      </c>
      <c r="G184" s="202" t="str">
        <f>IF('RT700 PinMux v0.94'!G184='RT700 PinMux v0.95'!G184,"",'RT700 PinMux v0.94'!G184&amp;" vs "&amp;'RT700 PinMux v0.95'!G184)</f>
        <v/>
      </c>
      <c r="H184" s="202" t="str">
        <f>IF('RT700 PinMux v0.94'!H184='RT700 PinMux v0.95'!H184,"",'RT700 PinMux v0.94'!H184&amp;" vs "&amp;'RT700 PinMux v0.95'!H184)</f>
        <v/>
      </c>
      <c r="I184" s="202" t="str">
        <f>IF('RT700 PinMux v0.94'!I184='RT700 PinMux v0.95'!I184,"",'RT700 PinMux v0.94'!I184&amp;" vs "&amp;'RT700 PinMux v0.95'!I184)</f>
        <v/>
      </c>
      <c r="J184" s="202" t="str">
        <f>IF('RT700 PinMux v0.94'!J184='RT700 PinMux v0.95'!J184,"",'RT700 PinMux v0.94'!J184&amp;" vs "&amp;'RT700 PinMux v0.95'!J184)</f>
        <v/>
      </c>
      <c r="K184" s="203" t="str">
        <f>IF('RT700 PinMux v0.94'!K184='RT700 PinMux v0.95'!K184,"",'RT700 PinMux v0.94'!K184&amp;" vs "&amp;'RT700 PinMux v0.95'!K184)</f>
        <v/>
      </c>
      <c r="L184" s="324" t="str">
        <f>IF('RT700 PinMux v0.94'!L184='RT700 PinMux v0.95'!L184,"",'RT700 PinMux v0.94'!L184&amp;" vs "&amp;'RT700 PinMux v0.95'!L184)</f>
        <v/>
      </c>
      <c r="M184" s="95" t="str">
        <f>IF('RT700 PinMux v0.94'!M184='RT700 PinMux v0.95'!M184,"",'RT700 PinMux v0.94'!M184&amp;" vs "&amp;'RT700 PinMux v0.95'!M184)</f>
        <v/>
      </c>
      <c r="N184" s="102" t="str">
        <f>IF('RT700 PinMux v0.94'!N184='RT700 PinMux v0.95'!N184,"",'RT700 PinMux v0.94'!N184&amp;" vs "&amp;'RT700 PinMux v0.95'!N184)</f>
        <v/>
      </c>
      <c r="O184" s="134" t="str">
        <f>IF('RT700 PinMux v0.94'!O184='RT700 PinMux v0.95'!O184,"",'RT700 PinMux v0.94'!O184&amp;" vs "&amp;'RT700 PinMux v0.95'!O184)</f>
        <v/>
      </c>
      <c r="P184" s="134" t="str">
        <f>IF('RT700 PinMux v0.94'!P184='RT700 PinMux v0.95'!P184,"",'RT700 PinMux v0.94'!P184&amp;" vs "&amp;'RT700 PinMux v0.95'!P184)</f>
        <v/>
      </c>
      <c r="Q184" s="239" t="str">
        <f>IF('RT700 PinMux v0.94'!Q184='RT700 PinMux v0.95'!Q184,"",'RT700 PinMux v0.94'!Q184&amp;" vs "&amp;'RT700 PinMux v0.95'!Q184)</f>
        <v/>
      </c>
      <c r="R184" s="134" t="str">
        <f>IF('RT700 PinMux v0.94'!R184='RT700 PinMux v0.95'!R184,"",'RT700 PinMux v0.94'!R184&amp;" vs "&amp;'RT700 PinMux v0.95'!R184)</f>
        <v/>
      </c>
      <c r="S184" s="134" t="str">
        <f>IF('RT700 PinMux v0.94'!S184='RT700 PinMux v0.95'!S184,"",'RT700 PinMux v0.94'!S184&amp;" vs "&amp;'RT700 PinMux v0.95'!S184)</f>
        <v/>
      </c>
      <c r="T184" s="134"/>
      <c r="U184" s="134"/>
      <c r="V184" s="134"/>
      <c r="W184" s="134"/>
      <c r="X184" s="134"/>
      <c r="Y184" s="134"/>
      <c r="Z184" s="134"/>
      <c r="AA184" s="205" t="str">
        <f>IF('RT700 PinMux v0.94'!AA184='RT700 PinMux v0.95'!AA184,"",'RT700 PinMux v0.94'!AA184&amp;" vs "&amp;'RT700 PinMux v0.95'!AA184)</f>
        <v/>
      </c>
      <c r="AB184" s="199" t="str">
        <f>IF('RT700 PinMux v0.94'!AB184='RT700 PinMux v0.95'!AB184,"",'RT700 PinMux v0.94'!AB184&amp;" vs "&amp;'RT700 PinMux v0.95'!AB184)</f>
        <v/>
      </c>
      <c r="AC184" s="54" t="str">
        <f>IF('RT700 PinMux v0.94'!AC184='RT700 PinMux v0.95'!AC184,"",'RT700 PinMux v0.94'!AC184&amp;" vs "&amp;'RT700 PinMux v0.95'!AC184)</f>
        <v/>
      </c>
      <c r="AD184" s="11" t="str">
        <f>IF('RT700 PinMux v0.94'!AD184='RT700 PinMux v0.95'!AD184,"",'RT700 PinMux v0.94'!AD184&amp;" vs "&amp;'RT700 PinMux v0.95'!AD184)</f>
        <v/>
      </c>
      <c r="AE184" s="21" t="str">
        <f>IF('RT700 PinMux v0.94'!AE184='RT700 PinMux v0.95'!AE184,"",'RT700 PinMux v0.94'!AE184&amp;" vs "&amp;'RT700 PinMux v0.95'!AE184)</f>
        <v/>
      </c>
      <c r="AF184" s="10" t="str">
        <f>IF('RT700 PinMux v0.94'!AF184='RT700 PinMux v0.95'!AF184,"",'RT700 PinMux v0.94'!AF184&amp;" vs "&amp;'RT700 PinMux v0.95'!AF184)</f>
        <v/>
      </c>
    </row>
    <row r="185" spans="2:32" s="7" customFormat="1" ht="11.5" x14ac:dyDescent="0.25">
      <c r="B185" s="228" t="str">
        <f>'RT700 PinMux v0.95'!B185</f>
        <v>Sense VDD1</v>
      </c>
      <c r="C185" s="217" t="str">
        <f>'RT700 PinMux v0.95'!C185</f>
        <v>VDDIO</v>
      </c>
      <c r="D185" s="113" t="str">
        <f>IF('RT700 PinMux v0.94'!D185='RT700 PinMux v0.95'!D185,"",'RT700 PinMux v0.94'!D185&amp;" vs "&amp;'RT700 PinMux v0.95'!D185)</f>
        <v/>
      </c>
      <c r="E185" s="186" t="str">
        <f>IF('RT700 PinMux v0.94'!E185='RT700 PinMux v0.95'!E185,"",'RT700 PinMux v0.94'!E185&amp;" vs "&amp;'RT700 PinMux v0.95'!E185)</f>
        <v/>
      </c>
      <c r="F185" s="186" t="str">
        <f>IF('RT700 PinMux v0.94'!F185='RT700 PinMux v0.95'!F185,"",'RT700 PinMux v0.94'!F185&amp;" vs "&amp;'RT700 PinMux v0.95'!F185)</f>
        <v/>
      </c>
      <c r="G185" s="202" t="str">
        <f>IF('RT700 PinMux v0.94'!G185='RT700 PinMux v0.95'!G185,"",'RT700 PinMux v0.94'!G185&amp;" vs "&amp;'RT700 PinMux v0.95'!G185)</f>
        <v/>
      </c>
      <c r="H185" s="202" t="str">
        <f>IF('RT700 PinMux v0.94'!H185='RT700 PinMux v0.95'!H185,"",'RT700 PinMux v0.94'!H185&amp;" vs "&amp;'RT700 PinMux v0.95'!H185)</f>
        <v/>
      </c>
      <c r="I185" s="202" t="str">
        <f>IF('RT700 PinMux v0.94'!I185='RT700 PinMux v0.95'!I185,"",'RT700 PinMux v0.94'!I185&amp;" vs "&amp;'RT700 PinMux v0.95'!I185)</f>
        <v/>
      </c>
      <c r="J185" s="202" t="str">
        <f>IF('RT700 PinMux v0.94'!J185='RT700 PinMux v0.95'!J185,"",'RT700 PinMux v0.94'!J185&amp;" vs "&amp;'RT700 PinMux v0.95'!J185)</f>
        <v/>
      </c>
      <c r="K185" s="203" t="str">
        <f>IF('RT700 PinMux v0.94'!K185='RT700 PinMux v0.95'!K185,"",'RT700 PinMux v0.94'!K185&amp;" vs "&amp;'RT700 PinMux v0.95'!K185)</f>
        <v/>
      </c>
      <c r="L185" s="324" t="str">
        <f>IF('RT700 PinMux v0.94'!L185='RT700 PinMux v0.95'!L185,"",'RT700 PinMux v0.94'!L185&amp;" vs "&amp;'RT700 PinMux v0.95'!L185)</f>
        <v/>
      </c>
      <c r="M185" s="95" t="str">
        <f>IF('RT700 PinMux v0.94'!M185='RT700 PinMux v0.95'!M185,"",'RT700 PinMux v0.94'!M185&amp;" vs "&amp;'RT700 PinMux v0.95'!M185)</f>
        <v/>
      </c>
      <c r="N185" s="102" t="str">
        <f>IF('RT700 PinMux v0.94'!N185='RT700 PinMux v0.95'!N185,"",'RT700 PinMux v0.94'!N185&amp;" vs "&amp;'RT700 PinMux v0.95'!N185)</f>
        <v/>
      </c>
      <c r="O185" s="102" t="str">
        <f>IF('RT700 PinMux v0.94'!O185='RT700 PinMux v0.95'!O185,"",'RT700 PinMux v0.94'!O185&amp;" vs "&amp;'RT700 PinMux v0.95'!O185)</f>
        <v/>
      </c>
      <c r="P185" s="134" t="str">
        <f>IF('RT700 PinMux v0.94'!P185='RT700 PinMux v0.95'!P185,"",'RT700 PinMux v0.94'!P185&amp;" vs "&amp;'RT700 PinMux v0.95'!P185)</f>
        <v/>
      </c>
      <c r="Q185" s="239" t="str">
        <f>IF('RT700 PinMux v0.94'!Q185='RT700 PinMux v0.95'!Q185,"",'RT700 PinMux v0.94'!Q185&amp;" vs "&amp;'RT700 PinMux v0.95'!Q185)</f>
        <v/>
      </c>
      <c r="R185" s="134" t="str">
        <f>IF('RT700 PinMux v0.94'!R185='RT700 PinMux v0.95'!R185,"",'RT700 PinMux v0.94'!R185&amp;" vs "&amp;'RT700 PinMux v0.95'!R185)</f>
        <v/>
      </c>
      <c r="S185" s="134" t="str">
        <f>IF('RT700 PinMux v0.94'!S185='RT700 PinMux v0.95'!S185,"",'RT700 PinMux v0.94'!S185&amp;" vs "&amp;'RT700 PinMux v0.95'!S185)</f>
        <v/>
      </c>
      <c r="T185" s="134"/>
      <c r="U185" s="134"/>
      <c r="V185" s="134"/>
      <c r="W185" s="134"/>
      <c r="X185" s="134"/>
      <c r="Y185" s="134"/>
      <c r="Z185" s="134"/>
      <c r="AA185" s="205" t="str">
        <f>IF('RT700 PinMux v0.94'!AA185='RT700 PinMux v0.95'!AA185,"",'RT700 PinMux v0.94'!AA185&amp;" vs "&amp;'RT700 PinMux v0.95'!AA185)</f>
        <v/>
      </c>
      <c r="AB185" s="199" t="str">
        <f>IF('RT700 PinMux v0.94'!AB185='RT700 PinMux v0.95'!AB185,"",'RT700 PinMux v0.94'!AB185&amp;" vs "&amp;'RT700 PinMux v0.95'!AB185)</f>
        <v/>
      </c>
      <c r="AC185" s="54" t="str">
        <f>IF('RT700 PinMux v0.94'!AC185='RT700 PinMux v0.95'!AC185,"",'RT700 PinMux v0.94'!AC185&amp;" vs "&amp;'RT700 PinMux v0.95'!AC185)</f>
        <v/>
      </c>
      <c r="AD185" s="11" t="str">
        <f>IF('RT700 PinMux v0.94'!AD185='RT700 PinMux v0.95'!AD185,"",'RT700 PinMux v0.94'!AD185&amp;" vs "&amp;'RT700 PinMux v0.95'!AD185)</f>
        <v/>
      </c>
      <c r="AE185" s="21" t="str">
        <f>IF('RT700 PinMux v0.94'!AE185='RT700 PinMux v0.95'!AE185,"",'RT700 PinMux v0.94'!AE185&amp;" vs "&amp;'RT700 PinMux v0.95'!AE185)</f>
        <v/>
      </c>
      <c r="AF185" s="10" t="str">
        <f>IF('RT700 PinMux v0.94'!AF185='RT700 PinMux v0.95'!AF185,"",'RT700 PinMux v0.94'!AF185&amp;" vs "&amp;'RT700 PinMux v0.95'!AF185)</f>
        <v/>
      </c>
    </row>
    <row r="186" spans="2:32" s="7" customFormat="1" ht="11.5" x14ac:dyDescent="0.25">
      <c r="B186" s="228" t="str">
        <f>'RT700 PinMux v0.95'!B186</f>
        <v>Sense VDD1</v>
      </c>
      <c r="C186" s="217" t="str">
        <f>'RT700 PinMux v0.95'!C186</f>
        <v>VDDIO</v>
      </c>
      <c r="D186" s="113" t="str">
        <f>IF('RT700 PinMux v0.94'!D186='RT700 PinMux v0.95'!D186,"",'RT700 PinMux v0.94'!D186&amp;" vs "&amp;'RT700 PinMux v0.95'!D186)</f>
        <v/>
      </c>
      <c r="E186" s="113" t="str">
        <f>IF('RT700 PinMux v0.94'!E186='RT700 PinMux v0.95'!E186,"",'RT700 PinMux v0.94'!E186&amp;" vs "&amp;'RT700 PinMux v0.95'!E186)</f>
        <v/>
      </c>
      <c r="F186" s="186" t="str">
        <f>IF('RT700 PinMux v0.94'!F186='RT700 PinMux v0.95'!F186,"",'RT700 PinMux v0.94'!F186&amp;" vs "&amp;'RT700 PinMux v0.95'!F186)</f>
        <v/>
      </c>
      <c r="G186" s="202" t="str">
        <f>IF('RT700 PinMux v0.94'!G186='RT700 PinMux v0.95'!G186,"",'RT700 PinMux v0.94'!G186&amp;" vs "&amp;'RT700 PinMux v0.95'!G186)</f>
        <v/>
      </c>
      <c r="H186" s="202" t="str">
        <f>IF('RT700 PinMux v0.94'!H186='RT700 PinMux v0.95'!H186,"",'RT700 PinMux v0.94'!H186&amp;" vs "&amp;'RT700 PinMux v0.95'!H186)</f>
        <v/>
      </c>
      <c r="I186" s="202" t="str">
        <f>IF('RT700 PinMux v0.94'!I186='RT700 PinMux v0.95'!I186,"",'RT700 PinMux v0.94'!I186&amp;" vs "&amp;'RT700 PinMux v0.95'!I186)</f>
        <v/>
      </c>
      <c r="J186" s="202" t="str">
        <f>IF('RT700 PinMux v0.94'!J186='RT700 PinMux v0.95'!J186,"",'RT700 PinMux v0.94'!J186&amp;" vs "&amp;'RT700 PinMux v0.95'!J186)</f>
        <v/>
      </c>
      <c r="K186" s="203" t="str">
        <f>IF('RT700 PinMux v0.94'!K186='RT700 PinMux v0.95'!K186,"",'RT700 PinMux v0.94'!K186&amp;" vs "&amp;'RT700 PinMux v0.95'!K186)</f>
        <v/>
      </c>
      <c r="L186" s="324" t="str">
        <f>IF('RT700 PinMux v0.94'!L186='RT700 PinMux v0.95'!L186,"",'RT700 PinMux v0.94'!L186&amp;" vs "&amp;'RT700 PinMux v0.95'!L186)</f>
        <v/>
      </c>
      <c r="M186" s="95" t="str">
        <f>IF('RT700 PinMux v0.94'!M186='RT700 PinMux v0.95'!M186,"",'RT700 PinMux v0.94'!M186&amp;" vs "&amp;'RT700 PinMux v0.95'!M186)</f>
        <v/>
      </c>
      <c r="N186" s="102" t="str">
        <f>IF('RT700 PinMux v0.94'!N186='RT700 PinMux v0.95'!N186,"",'RT700 PinMux v0.94'!N186&amp;" vs "&amp;'RT700 PinMux v0.95'!N186)</f>
        <v/>
      </c>
      <c r="O186" s="160" t="str">
        <f>IF('RT700 PinMux v0.94'!O186='RT700 PinMux v0.95'!O186,"",'RT700 PinMux v0.94'!O186&amp;" vs "&amp;'RT700 PinMux v0.95'!O186)</f>
        <v/>
      </c>
      <c r="P186" s="134" t="str">
        <f>IF('RT700 PinMux v0.94'!P186='RT700 PinMux v0.95'!P186,"",'RT700 PinMux v0.94'!P186&amp;" vs "&amp;'RT700 PinMux v0.95'!P186)</f>
        <v/>
      </c>
      <c r="Q186" s="239" t="str">
        <f>IF('RT700 PinMux v0.94'!Q186='RT700 PinMux v0.95'!Q186,"",'RT700 PinMux v0.94'!Q186&amp;" vs "&amp;'RT700 PinMux v0.95'!Q186)</f>
        <v/>
      </c>
      <c r="R186" s="134" t="str">
        <f>IF('RT700 PinMux v0.94'!R186='RT700 PinMux v0.95'!R186,"",'RT700 PinMux v0.94'!R186&amp;" vs "&amp;'RT700 PinMux v0.95'!R186)</f>
        <v/>
      </c>
      <c r="S186" s="134" t="str">
        <f>IF('RT700 PinMux v0.94'!S186='RT700 PinMux v0.95'!S186,"",'RT700 PinMux v0.94'!S186&amp;" vs "&amp;'RT700 PinMux v0.95'!S186)</f>
        <v/>
      </c>
      <c r="T186" s="134"/>
      <c r="U186" s="134"/>
      <c r="V186" s="134"/>
      <c r="W186" s="134"/>
      <c r="X186" s="134"/>
      <c r="Y186" s="134"/>
      <c r="Z186" s="134"/>
      <c r="AA186" s="205" t="str">
        <f>IF('RT700 PinMux v0.94'!AA186='RT700 PinMux v0.95'!AA186,"",'RT700 PinMux v0.94'!AA186&amp;" vs "&amp;'RT700 PinMux v0.95'!AA186)</f>
        <v/>
      </c>
      <c r="AB186" s="199" t="str">
        <f>IF('RT700 PinMux v0.94'!AB186='RT700 PinMux v0.95'!AB186,"",'RT700 PinMux v0.94'!AB186&amp;" vs "&amp;'RT700 PinMux v0.95'!AB186)</f>
        <v/>
      </c>
      <c r="AC186" s="54" t="str">
        <f>IF('RT700 PinMux v0.94'!AC186='RT700 PinMux v0.95'!AC186,"",'RT700 PinMux v0.94'!AC186&amp;" vs "&amp;'RT700 PinMux v0.95'!AC186)</f>
        <v/>
      </c>
      <c r="AD186" s="11" t="str">
        <f>IF('RT700 PinMux v0.94'!AD186='RT700 PinMux v0.95'!AD186,"",'RT700 PinMux v0.94'!AD186&amp;" vs "&amp;'RT700 PinMux v0.95'!AD186)</f>
        <v/>
      </c>
      <c r="AE186" s="21" t="str">
        <f>IF('RT700 PinMux v0.94'!AE186='RT700 PinMux v0.95'!AE186,"",'RT700 PinMux v0.94'!AE186&amp;" vs "&amp;'RT700 PinMux v0.95'!AE186)</f>
        <v/>
      </c>
      <c r="AF186" s="10" t="str">
        <f>IF('RT700 PinMux v0.94'!AF186='RT700 PinMux v0.95'!AF186,"",'RT700 PinMux v0.94'!AF186&amp;" vs "&amp;'RT700 PinMux v0.95'!AF186)</f>
        <v/>
      </c>
    </row>
    <row r="187" spans="2:32" s="7" customFormat="1" ht="11.5" x14ac:dyDescent="0.25">
      <c r="B187" s="228" t="str">
        <f>'RT700 PinMux v0.95'!B187</f>
        <v>Sense VDD1</v>
      </c>
      <c r="C187" s="217" t="str">
        <f>'RT700 PinMux v0.95'!C187</f>
        <v>VDDIO</v>
      </c>
      <c r="D187" s="113" t="str">
        <f>IF('RT700 PinMux v0.94'!D187='RT700 PinMux v0.95'!D187,"",'RT700 PinMux v0.94'!D187&amp;" vs "&amp;'RT700 PinMux v0.95'!D187)</f>
        <v/>
      </c>
      <c r="E187" s="113" t="str">
        <f>IF('RT700 PinMux v0.94'!E187='RT700 PinMux v0.95'!E187,"",'RT700 PinMux v0.94'!E187&amp;" vs "&amp;'RT700 PinMux v0.95'!E187)</f>
        <v/>
      </c>
      <c r="F187" s="113" t="str">
        <f>IF('RT700 PinMux v0.94'!F187='RT700 PinMux v0.95'!F187,"",'RT700 PinMux v0.94'!F187&amp;" vs "&amp;'RT700 PinMux v0.95'!F187)</f>
        <v/>
      </c>
      <c r="G187" s="202" t="str">
        <f>IF('RT700 PinMux v0.94'!G187='RT700 PinMux v0.95'!G187,"",'RT700 PinMux v0.94'!G187&amp;" vs "&amp;'RT700 PinMux v0.95'!G187)</f>
        <v/>
      </c>
      <c r="H187" s="202" t="str">
        <f>IF('RT700 PinMux v0.94'!H187='RT700 PinMux v0.95'!H187,"",'RT700 PinMux v0.94'!H187&amp;" vs "&amp;'RT700 PinMux v0.95'!H187)</f>
        <v/>
      </c>
      <c r="I187" s="202" t="str">
        <f>IF('RT700 PinMux v0.94'!I187='RT700 PinMux v0.95'!I187,"",'RT700 PinMux v0.94'!I187&amp;" vs "&amp;'RT700 PinMux v0.95'!I187)</f>
        <v/>
      </c>
      <c r="J187" s="202" t="str">
        <f>IF('RT700 PinMux v0.94'!J187='RT700 PinMux v0.95'!J187,"",'RT700 PinMux v0.94'!J187&amp;" vs "&amp;'RT700 PinMux v0.95'!J187)</f>
        <v/>
      </c>
      <c r="K187" s="203" t="str">
        <f>IF('RT700 PinMux v0.94'!K187='RT700 PinMux v0.95'!K187,"",'RT700 PinMux v0.94'!K187&amp;" vs "&amp;'RT700 PinMux v0.95'!K187)</f>
        <v/>
      </c>
      <c r="L187" s="324" t="str">
        <f>IF('RT700 PinMux v0.94'!L187='RT700 PinMux v0.95'!L187,"",'RT700 PinMux v0.94'!L187&amp;" vs "&amp;'RT700 PinMux v0.95'!L187)</f>
        <v/>
      </c>
      <c r="M187" s="95" t="str">
        <f>IF('RT700 PinMux v0.94'!M187='RT700 PinMux v0.95'!M187,"",'RT700 PinMux v0.94'!M187&amp;" vs "&amp;'RT700 PinMux v0.95'!M187)</f>
        <v/>
      </c>
      <c r="N187" s="102" t="str">
        <f>IF('RT700 PinMux v0.94'!N187='RT700 PinMux v0.95'!N187,"",'RT700 PinMux v0.94'!N187&amp;" vs "&amp;'RT700 PinMux v0.95'!N187)</f>
        <v/>
      </c>
      <c r="O187" s="102" t="str">
        <f>IF('RT700 PinMux v0.94'!O187='RT700 PinMux v0.95'!O187,"",'RT700 PinMux v0.94'!O187&amp;" vs "&amp;'RT700 PinMux v0.95'!O187)</f>
        <v/>
      </c>
      <c r="P187" s="134" t="str">
        <f>IF('RT700 PinMux v0.94'!P187='RT700 PinMux v0.95'!P187,"",'RT700 PinMux v0.94'!P187&amp;" vs "&amp;'RT700 PinMux v0.95'!P187)</f>
        <v/>
      </c>
      <c r="Q187" s="134" t="str">
        <f>IF('RT700 PinMux v0.94'!Q187='RT700 PinMux v0.95'!Q187,"",'RT700 PinMux v0.94'!Q187&amp;" vs "&amp;'RT700 PinMux v0.95'!Q187)</f>
        <v/>
      </c>
      <c r="R187" s="134" t="str">
        <f>IF('RT700 PinMux v0.94'!R187='RT700 PinMux v0.95'!R187,"",'RT700 PinMux v0.94'!R187&amp;" vs "&amp;'RT700 PinMux v0.95'!R187)</f>
        <v/>
      </c>
      <c r="S187" s="134" t="str">
        <f>IF('RT700 PinMux v0.94'!S187='RT700 PinMux v0.95'!S187,"",'RT700 PinMux v0.94'!S187&amp;" vs "&amp;'RT700 PinMux v0.95'!S187)</f>
        <v/>
      </c>
      <c r="T187" s="134"/>
      <c r="U187" s="134"/>
      <c r="V187" s="134"/>
      <c r="W187" s="134"/>
      <c r="X187" s="134"/>
      <c r="Y187" s="134"/>
      <c r="Z187" s="134"/>
      <c r="AA187" s="205" t="str">
        <f>IF('RT700 PinMux v0.94'!AA187='RT700 PinMux v0.95'!AA187,"",'RT700 PinMux v0.94'!AA187&amp;" vs "&amp;'RT700 PinMux v0.95'!AA187)</f>
        <v/>
      </c>
      <c r="AB187" s="199" t="str">
        <f>IF('RT700 PinMux v0.94'!AB187='RT700 PinMux v0.95'!AB187,"",'RT700 PinMux v0.94'!AB187&amp;" vs "&amp;'RT700 PinMux v0.95'!AB187)</f>
        <v/>
      </c>
      <c r="AC187" s="54" t="str">
        <f>IF('RT700 PinMux v0.94'!AC187='RT700 PinMux v0.95'!AC187,"",'RT700 PinMux v0.94'!AC187&amp;" vs "&amp;'RT700 PinMux v0.95'!AC187)</f>
        <v/>
      </c>
      <c r="AD187" s="11" t="str">
        <f>IF('RT700 PinMux v0.94'!AD187='RT700 PinMux v0.95'!AD187,"",'RT700 PinMux v0.94'!AD187&amp;" vs "&amp;'RT700 PinMux v0.95'!AD187)</f>
        <v/>
      </c>
      <c r="AE187" s="21" t="str">
        <f>IF('RT700 PinMux v0.94'!AE187='RT700 PinMux v0.95'!AE187,"",'RT700 PinMux v0.94'!AE187&amp;" vs "&amp;'RT700 PinMux v0.95'!AE187)</f>
        <v/>
      </c>
      <c r="AF187" s="10" t="str">
        <f>IF('RT700 PinMux v0.94'!AF187='RT700 PinMux v0.95'!AF187,"",'RT700 PinMux v0.94'!AF187&amp;" vs "&amp;'RT700 PinMux v0.95'!AF187)</f>
        <v/>
      </c>
    </row>
    <row r="188" spans="2:32" s="7" customFormat="1" ht="11.5" x14ac:dyDescent="0.25">
      <c r="B188" s="228" t="str">
        <f>'RT700 PinMux v0.95'!B188</f>
        <v>Sense VDD1</v>
      </c>
      <c r="C188" s="217" t="str">
        <f>'RT700 PinMux v0.95'!C188</f>
        <v>VDDIO</v>
      </c>
      <c r="D188" s="113" t="str">
        <f>IF('RT700 PinMux v0.94'!D188='RT700 PinMux v0.95'!D188,"",'RT700 PinMux v0.94'!D188&amp;" vs "&amp;'RT700 PinMux v0.95'!D188)</f>
        <v/>
      </c>
      <c r="E188" s="113" t="str">
        <f>IF('RT700 PinMux v0.94'!E188='RT700 PinMux v0.95'!E188,"",'RT700 PinMux v0.94'!E188&amp;" vs "&amp;'RT700 PinMux v0.95'!E188)</f>
        <v/>
      </c>
      <c r="F188" s="113" t="str">
        <f>IF('RT700 PinMux v0.94'!F188='RT700 PinMux v0.95'!F188,"",'RT700 PinMux v0.94'!F188&amp;" vs "&amp;'RT700 PinMux v0.95'!F188)</f>
        <v/>
      </c>
      <c r="G188" s="202" t="str">
        <f>IF('RT700 PinMux v0.94'!G188='RT700 PinMux v0.95'!G188,"",'RT700 PinMux v0.94'!G188&amp;" vs "&amp;'RT700 PinMux v0.95'!G188)</f>
        <v/>
      </c>
      <c r="H188" s="202" t="str">
        <f>IF('RT700 PinMux v0.94'!H188='RT700 PinMux v0.95'!H188,"",'RT700 PinMux v0.94'!H188&amp;" vs "&amp;'RT700 PinMux v0.95'!H188)</f>
        <v/>
      </c>
      <c r="I188" s="202" t="str">
        <f>IF('RT700 PinMux v0.94'!I188='RT700 PinMux v0.95'!I188,"",'RT700 PinMux v0.94'!I188&amp;" vs "&amp;'RT700 PinMux v0.95'!I188)</f>
        <v/>
      </c>
      <c r="J188" s="202" t="str">
        <f>IF('RT700 PinMux v0.94'!J188='RT700 PinMux v0.95'!J188,"",'RT700 PinMux v0.94'!J188&amp;" vs "&amp;'RT700 PinMux v0.95'!J188)</f>
        <v/>
      </c>
      <c r="K188" s="203" t="str">
        <f>IF('RT700 PinMux v0.94'!K188='RT700 PinMux v0.95'!K188,"",'RT700 PinMux v0.94'!K188&amp;" vs "&amp;'RT700 PinMux v0.95'!K188)</f>
        <v/>
      </c>
      <c r="L188" s="324" t="str">
        <f>IF('RT700 PinMux v0.94'!L188='RT700 PinMux v0.95'!L188,"",'RT700 PinMux v0.94'!L188&amp;" vs "&amp;'RT700 PinMux v0.95'!L188)</f>
        <v/>
      </c>
      <c r="M188" s="95" t="str">
        <f>IF('RT700 PinMux v0.94'!M188='RT700 PinMux v0.95'!M188,"",'RT700 PinMux v0.94'!M188&amp;" vs "&amp;'RT700 PinMux v0.95'!M188)</f>
        <v/>
      </c>
      <c r="N188" s="102" t="str">
        <f>IF('RT700 PinMux v0.94'!N188='RT700 PinMux v0.95'!N188,"",'RT700 PinMux v0.94'!N188&amp;" vs "&amp;'RT700 PinMux v0.95'!N188)</f>
        <v/>
      </c>
      <c r="O188" s="134" t="str">
        <f>IF('RT700 PinMux v0.94'!O188='RT700 PinMux v0.95'!O188,"",'RT700 PinMux v0.94'!O188&amp;" vs "&amp;'RT700 PinMux v0.95'!O188)</f>
        <v/>
      </c>
      <c r="P188" s="104" t="str">
        <f>IF('RT700 PinMux v0.94'!P188='RT700 PinMux v0.95'!P188,"",'RT700 PinMux v0.94'!P188&amp;" vs "&amp;'RT700 PinMux v0.95'!P188)</f>
        <v/>
      </c>
      <c r="Q188" s="134" t="str">
        <f>IF('RT700 PinMux v0.94'!Q188='RT700 PinMux v0.95'!Q188,"",'RT700 PinMux v0.94'!Q188&amp;" vs "&amp;'RT700 PinMux v0.95'!Q188)</f>
        <v/>
      </c>
      <c r="R188" s="134" t="str">
        <f>IF('RT700 PinMux v0.94'!R188='RT700 PinMux v0.95'!R188,"",'RT700 PinMux v0.94'!R188&amp;" vs "&amp;'RT700 PinMux v0.95'!R188)</f>
        <v/>
      </c>
      <c r="S188" s="134" t="str">
        <f>IF('RT700 PinMux v0.94'!S188='RT700 PinMux v0.95'!S188,"",'RT700 PinMux v0.94'!S188&amp;" vs "&amp;'RT700 PinMux v0.95'!S188)</f>
        <v/>
      </c>
      <c r="T188" s="134"/>
      <c r="U188" s="134"/>
      <c r="V188" s="134"/>
      <c r="W188" s="134"/>
      <c r="X188" s="134"/>
      <c r="Y188" s="134"/>
      <c r="Z188" s="134"/>
      <c r="AA188" s="205" t="str">
        <f>IF('RT700 PinMux v0.94'!AA188='RT700 PinMux v0.95'!AA188,"",'RT700 PinMux v0.94'!AA188&amp;" vs "&amp;'RT700 PinMux v0.95'!AA188)</f>
        <v/>
      </c>
      <c r="AB188" s="199" t="str">
        <f>IF('RT700 PinMux v0.94'!AB188='RT700 PinMux v0.95'!AB188,"",'RT700 PinMux v0.94'!AB188&amp;" vs "&amp;'RT700 PinMux v0.95'!AB188)</f>
        <v/>
      </c>
      <c r="AC188" s="54" t="str">
        <f>IF('RT700 PinMux v0.94'!AC188='RT700 PinMux v0.95'!AC188,"",'RT700 PinMux v0.94'!AC188&amp;" vs "&amp;'RT700 PinMux v0.95'!AC188)</f>
        <v/>
      </c>
      <c r="AD188" s="11" t="str">
        <f>IF('RT700 PinMux v0.94'!AD188='RT700 PinMux v0.95'!AD188,"",'RT700 PinMux v0.94'!AD188&amp;" vs "&amp;'RT700 PinMux v0.95'!AD188)</f>
        <v/>
      </c>
      <c r="AE188" s="21" t="str">
        <f>IF('RT700 PinMux v0.94'!AE188='RT700 PinMux v0.95'!AE188,"",'RT700 PinMux v0.94'!AE188&amp;" vs "&amp;'RT700 PinMux v0.95'!AE188)</f>
        <v/>
      </c>
      <c r="AF188" s="10" t="str">
        <f>IF('RT700 PinMux v0.94'!AF188='RT700 PinMux v0.95'!AF188,"",'RT700 PinMux v0.94'!AF188&amp;" vs "&amp;'RT700 PinMux v0.95'!AF188)</f>
        <v/>
      </c>
    </row>
    <row r="189" spans="2:32" s="7" customFormat="1" ht="11.5" x14ac:dyDescent="0.25">
      <c r="B189" s="228" t="str">
        <f>'RT700 PinMux v0.95'!B189</f>
        <v>Sense VDD1</v>
      </c>
      <c r="C189" s="217" t="str">
        <f>'RT700 PinMux v0.95'!C189</f>
        <v>VDDIO</v>
      </c>
      <c r="D189" s="113" t="str">
        <f>IF('RT700 PinMux v0.94'!D189='RT700 PinMux v0.95'!D189,"",'RT700 PinMux v0.94'!D189&amp;" vs "&amp;'RT700 PinMux v0.95'!D189)</f>
        <v/>
      </c>
      <c r="E189" s="186" t="str">
        <f>IF('RT700 PinMux v0.94'!E189='RT700 PinMux v0.95'!E189,"",'RT700 PinMux v0.94'!E189&amp;" vs "&amp;'RT700 PinMux v0.95'!E189)</f>
        <v/>
      </c>
      <c r="F189" s="186" t="str">
        <f>IF('RT700 PinMux v0.94'!F189='RT700 PinMux v0.95'!F189,"",'RT700 PinMux v0.94'!F189&amp;" vs "&amp;'RT700 PinMux v0.95'!F189)</f>
        <v/>
      </c>
      <c r="G189" s="202" t="str">
        <f>IF('RT700 PinMux v0.94'!G189='RT700 PinMux v0.95'!G189,"",'RT700 PinMux v0.94'!G189&amp;" vs "&amp;'RT700 PinMux v0.95'!G189)</f>
        <v/>
      </c>
      <c r="H189" s="202" t="str">
        <f>IF('RT700 PinMux v0.94'!H189='RT700 PinMux v0.95'!H189,"",'RT700 PinMux v0.94'!H189&amp;" vs "&amp;'RT700 PinMux v0.95'!H189)</f>
        <v/>
      </c>
      <c r="I189" s="202" t="str">
        <f>IF('RT700 PinMux v0.94'!I189='RT700 PinMux v0.95'!I189,"",'RT700 PinMux v0.94'!I189&amp;" vs "&amp;'RT700 PinMux v0.95'!I189)</f>
        <v/>
      </c>
      <c r="J189" s="202" t="str">
        <f>IF('RT700 PinMux v0.94'!J189='RT700 PinMux v0.95'!J189,"",'RT700 PinMux v0.94'!J189&amp;" vs "&amp;'RT700 PinMux v0.95'!J189)</f>
        <v/>
      </c>
      <c r="K189" s="203" t="str">
        <f>IF('RT700 PinMux v0.94'!K189='RT700 PinMux v0.95'!K189,"",'RT700 PinMux v0.94'!K189&amp;" vs "&amp;'RT700 PinMux v0.95'!K189)</f>
        <v/>
      </c>
      <c r="L189" s="324" t="str">
        <f>IF('RT700 PinMux v0.94'!L189='RT700 PinMux v0.95'!L189,"",'RT700 PinMux v0.94'!L189&amp;" vs "&amp;'RT700 PinMux v0.95'!L189)</f>
        <v/>
      </c>
      <c r="M189" s="95" t="str">
        <f>IF('RT700 PinMux v0.94'!M189='RT700 PinMux v0.95'!M189,"",'RT700 PinMux v0.94'!M189&amp;" vs "&amp;'RT700 PinMux v0.95'!M189)</f>
        <v/>
      </c>
      <c r="N189" s="102" t="str">
        <f>IF('RT700 PinMux v0.94'!N189='RT700 PinMux v0.95'!N189,"",'RT700 PinMux v0.94'!N189&amp;" vs "&amp;'RT700 PinMux v0.95'!N189)</f>
        <v/>
      </c>
      <c r="O189" s="134" t="str">
        <f>IF('RT700 PinMux v0.94'!O189='RT700 PinMux v0.95'!O189,"",'RT700 PinMux v0.94'!O189&amp;" vs "&amp;'RT700 PinMux v0.95'!O189)</f>
        <v/>
      </c>
      <c r="P189" s="134" t="str">
        <f>IF('RT700 PinMux v0.94'!P189='RT700 PinMux v0.95'!P189,"",'RT700 PinMux v0.94'!P189&amp;" vs "&amp;'RT700 PinMux v0.95'!P189)</f>
        <v/>
      </c>
      <c r="Q189" s="134" t="str">
        <f>IF('RT700 PinMux v0.94'!Q189='RT700 PinMux v0.95'!Q189,"",'RT700 PinMux v0.94'!Q189&amp;" vs "&amp;'RT700 PinMux v0.95'!Q189)</f>
        <v/>
      </c>
      <c r="R189" s="134" t="str">
        <f>IF('RT700 PinMux v0.94'!R189='RT700 PinMux v0.95'!R189,"",'RT700 PinMux v0.94'!R189&amp;" vs "&amp;'RT700 PinMux v0.95'!R189)</f>
        <v/>
      </c>
      <c r="S189" s="134" t="str">
        <f>IF('RT700 PinMux v0.94'!S189='RT700 PinMux v0.95'!S189,"",'RT700 PinMux v0.94'!S189&amp;" vs "&amp;'RT700 PinMux v0.95'!S189)</f>
        <v/>
      </c>
      <c r="T189" s="134"/>
      <c r="U189" s="134"/>
      <c r="V189" s="134"/>
      <c r="W189" s="134"/>
      <c r="X189" s="134"/>
      <c r="Y189" s="134"/>
      <c r="Z189" s="134"/>
      <c r="AA189" s="356" t="str">
        <f>IF('RT700 PinMux v0.94'!AA189='RT700 PinMux v0.95'!AA189,"",'RT700 PinMux v0.94'!AA189&amp;" vs "&amp;'RT700 PinMux v0.95'!AA189)</f>
        <v/>
      </c>
      <c r="AB189" s="199" t="str">
        <f>IF('RT700 PinMux v0.94'!AB189='RT700 PinMux v0.95'!AB189,"",'RT700 PinMux v0.94'!AB189&amp;" vs "&amp;'RT700 PinMux v0.95'!AB189)</f>
        <v/>
      </c>
      <c r="AC189" s="54" t="str">
        <f>IF('RT700 PinMux v0.94'!AC189='RT700 PinMux v0.95'!AC189,"",'RT700 PinMux v0.94'!AC189&amp;" vs "&amp;'RT700 PinMux v0.95'!AC189)</f>
        <v/>
      </c>
      <c r="AD189" s="11" t="str">
        <f>IF('RT700 PinMux v0.94'!AD189='RT700 PinMux v0.95'!AD189,"",'RT700 PinMux v0.94'!AD189&amp;" vs "&amp;'RT700 PinMux v0.95'!AD189)</f>
        <v/>
      </c>
      <c r="AE189" s="21" t="str">
        <f>IF('RT700 PinMux v0.94'!AE189='RT700 PinMux v0.95'!AE189,"",'RT700 PinMux v0.94'!AE189&amp;" vs "&amp;'RT700 PinMux v0.95'!AE189)</f>
        <v/>
      </c>
      <c r="AF189" s="10" t="str">
        <f>IF('RT700 PinMux v0.94'!AF189='RT700 PinMux v0.95'!AF189,"",'RT700 PinMux v0.94'!AF189&amp;" vs "&amp;'RT700 PinMux v0.95'!AF189)</f>
        <v/>
      </c>
    </row>
    <row r="190" spans="2:32" s="7" customFormat="1" ht="11.5" x14ac:dyDescent="0.25">
      <c r="B190" s="228" t="str">
        <f>'RT700 PinMux v0.95'!B190</f>
        <v>Sense VDD1</v>
      </c>
      <c r="C190" s="217" t="str">
        <f>'RT700 PinMux v0.95'!C190</f>
        <v>VDDIO</v>
      </c>
      <c r="D190" s="113" t="str">
        <f>IF('RT700 PinMux v0.94'!D190='RT700 PinMux v0.95'!D190,"",'RT700 PinMux v0.94'!D190&amp;" vs "&amp;'RT700 PinMux v0.95'!D190)</f>
        <v/>
      </c>
      <c r="E190" s="186" t="str">
        <f>IF('RT700 PinMux v0.94'!E190='RT700 PinMux v0.95'!E190,"",'RT700 PinMux v0.94'!E190&amp;" vs "&amp;'RT700 PinMux v0.95'!E190)</f>
        <v/>
      </c>
      <c r="F190" s="186" t="str">
        <f>IF('RT700 PinMux v0.94'!F190='RT700 PinMux v0.95'!F190,"",'RT700 PinMux v0.94'!F190&amp;" vs "&amp;'RT700 PinMux v0.95'!F190)</f>
        <v/>
      </c>
      <c r="G190" s="202" t="str">
        <f>IF('RT700 PinMux v0.94'!G190='RT700 PinMux v0.95'!G190,"",'RT700 PinMux v0.94'!G190&amp;" vs "&amp;'RT700 PinMux v0.95'!G190)</f>
        <v/>
      </c>
      <c r="H190" s="202" t="str">
        <f>IF('RT700 PinMux v0.94'!H190='RT700 PinMux v0.95'!H190,"",'RT700 PinMux v0.94'!H190&amp;" vs "&amp;'RT700 PinMux v0.95'!H190)</f>
        <v/>
      </c>
      <c r="I190" s="202" t="str">
        <f>IF('RT700 PinMux v0.94'!I190='RT700 PinMux v0.95'!I190,"",'RT700 PinMux v0.94'!I190&amp;" vs "&amp;'RT700 PinMux v0.95'!I190)</f>
        <v/>
      </c>
      <c r="J190" s="202" t="str">
        <f>IF('RT700 PinMux v0.94'!J190='RT700 PinMux v0.95'!J190,"",'RT700 PinMux v0.94'!J190&amp;" vs "&amp;'RT700 PinMux v0.95'!J190)</f>
        <v/>
      </c>
      <c r="K190" s="203" t="str">
        <f>IF('RT700 PinMux v0.94'!K190='RT700 PinMux v0.95'!K190,"",'RT700 PinMux v0.94'!K190&amp;" vs "&amp;'RT700 PinMux v0.95'!K190)</f>
        <v/>
      </c>
      <c r="L190" s="324" t="str">
        <f>IF('RT700 PinMux v0.94'!L190='RT700 PinMux v0.95'!L190,"",'RT700 PinMux v0.94'!L190&amp;" vs "&amp;'RT700 PinMux v0.95'!L190)</f>
        <v/>
      </c>
      <c r="M190" s="95" t="str">
        <f>IF('RT700 PinMux v0.94'!M190='RT700 PinMux v0.95'!M190,"",'RT700 PinMux v0.94'!M190&amp;" vs "&amp;'RT700 PinMux v0.95'!M190)</f>
        <v/>
      </c>
      <c r="N190" s="102" t="str">
        <f>IF('RT700 PinMux v0.94'!N190='RT700 PinMux v0.95'!N190,"",'RT700 PinMux v0.94'!N190&amp;" vs "&amp;'RT700 PinMux v0.95'!N190)</f>
        <v/>
      </c>
      <c r="O190" s="134" t="str">
        <f>IF('RT700 PinMux v0.94'!O190='RT700 PinMux v0.95'!O190,"",'RT700 PinMux v0.94'!O190&amp;" vs "&amp;'RT700 PinMux v0.95'!O190)</f>
        <v/>
      </c>
      <c r="P190" s="134" t="str">
        <f>IF('RT700 PinMux v0.94'!P190='RT700 PinMux v0.95'!P190,"",'RT700 PinMux v0.94'!P190&amp;" vs "&amp;'RT700 PinMux v0.95'!P190)</f>
        <v/>
      </c>
      <c r="Q190" s="134" t="str">
        <f>IF('RT700 PinMux v0.94'!Q190='RT700 PinMux v0.95'!Q190,"",'RT700 PinMux v0.94'!Q190&amp;" vs "&amp;'RT700 PinMux v0.95'!Q190)</f>
        <v/>
      </c>
      <c r="R190" s="134" t="str">
        <f>IF('RT700 PinMux v0.94'!R190='RT700 PinMux v0.95'!R190,"",'RT700 PinMux v0.94'!R190&amp;" vs "&amp;'RT700 PinMux v0.95'!R190)</f>
        <v/>
      </c>
      <c r="S190" s="134" t="str">
        <f>IF('RT700 PinMux v0.94'!S190='RT700 PinMux v0.95'!S190,"",'RT700 PinMux v0.94'!S190&amp;" vs "&amp;'RT700 PinMux v0.95'!S190)</f>
        <v/>
      </c>
      <c r="T190" s="134"/>
      <c r="U190" s="134"/>
      <c r="V190" s="134"/>
      <c r="W190" s="134"/>
      <c r="X190" s="134"/>
      <c r="Y190" s="134"/>
      <c r="Z190" s="134"/>
      <c r="AA190" s="356" t="str">
        <f>IF('RT700 PinMux v0.94'!AA190='RT700 PinMux v0.95'!AA190,"",'RT700 PinMux v0.94'!AA190&amp;" vs "&amp;'RT700 PinMux v0.95'!AA190)</f>
        <v/>
      </c>
      <c r="AB190" s="199" t="str">
        <f>IF('RT700 PinMux v0.94'!AB190='RT700 PinMux v0.95'!AB190,"",'RT700 PinMux v0.94'!AB190&amp;" vs "&amp;'RT700 PinMux v0.95'!AB190)</f>
        <v/>
      </c>
      <c r="AC190" s="54" t="str">
        <f>IF('RT700 PinMux v0.94'!AC190='RT700 PinMux v0.95'!AC190,"",'RT700 PinMux v0.94'!AC190&amp;" vs "&amp;'RT700 PinMux v0.95'!AC190)</f>
        <v/>
      </c>
      <c r="AD190" s="11" t="str">
        <f>IF('RT700 PinMux v0.94'!AD190='RT700 PinMux v0.95'!AD190,"",'RT700 PinMux v0.94'!AD190&amp;" vs "&amp;'RT700 PinMux v0.95'!AD190)</f>
        <v/>
      </c>
      <c r="AE190" s="21" t="str">
        <f>IF('RT700 PinMux v0.94'!AE190='RT700 PinMux v0.95'!AE190,"",'RT700 PinMux v0.94'!AE190&amp;" vs "&amp;'RT700 PinMux v0.95'!AE190)</f>
        <v/>
      </c>
      <c r="AF190" s="10" t="str">
        <f>IF('RT700 PinMux v0.94'!AF190='RT700 PinMux v0.95'!AF190,"",'RT700 PinMux v0.94'!AF190&amp;" vs "&amp;'RT700 PinMux v0.95'!AF190)</f>
        <v/>
      </c>
    </row>
    <row r="191" spans="2:32" s="7" customFormat="1" ht="11.5" x14ac:dyDescent="0.25">
      <c r="B191" s="228" t="str">
        <f>'RT700 PinMux v0.95'!B191</f>
        <v>Sense VDD1</v>
      </c>
      <c r="C191" s="217" t="str">
        <f>'RT700 PinMux v0.95'!C191</f>
        <v>VDDIO</v>
      </c>
      <c r="D191" s="113" t="str">
        <f>IF('RT700 PinMux v0.94'!D191='RT700 PinMux v0.95'!D191,"",'RT700 PinMux v0.94'!D191&amp;" vs "&amp;'RT700 PinMux v0.95'!D191)</f>
        <v/>
      </c>
      <c r="E191" s="186" t="str">
        <f>IF('RT700 PinMux v0.94'!E191='RT700 PinMux v0.95'!E191,"",'RT700 PinMux v0.94'!E191&amp;" vs "&amp;'RT700 PinMux v0.95'!E191)</f>
        <v/>
      </c>
      <c r="F191" s="186" t="str">
        <f>IF('RT700 PinMux v0.94'!F191='RT700 PinMux v0.95'!F191,"",'RT700 PinMux v0.94'!F191&amp;" vs "&amp;'RT700 PinMux v0.95'!F191)</f>
        <v/>
      </c>
      <c r="G191" s="202" t="str">
        <f>IF('RT700 PinMux v0.94'!G191='RT700 PinMux v0.95'!G191,"",'RT700 PinMux v0.94'!G191&amp;" vs "&amp;'RT700 PinMux v0.95'!G191)</f>
        <v/>
      </c>
      <c r="H191" s="202" t="str">
        <f>IF('RT700 PinMux v0.94'!H191='RT700 PinMux v0.95'!H191,"",'RT700 PinMux v0.94'!H191&amp;" vs "&amp;'RT700 PinMux v0.95'!H191)</f>
        <v/>
      </c>
      <c r="I191" s="202" t="str">
        <f>IF('RT700 PinMux v0.94'!I191='RT700 PinMux v0.95'!I191,"",'RT700 PinMux v0.94'!I191&amp;" vs "&amp;'RT700 PinMux v0.95'!I191)</f>
        <v/>
      </c>
      <c r="J191" s="202" t="str">
        <f>IF('RT700 PinMux v0.94'!J191='RT700 PinMux v0.95'!J191,"",'RT700 PinMux v0.94'!J191&amp;" vs "&amp;'RT700 PinMux v0.95'!J191)</f>
        <v/>
      </c>
      <c r="K191" s="203" t="str">
        <f>IF('RT700 PinMux v0.94'!K191='RT700 PinMux v0.95'!K191,"",'RT700 PinMux v0.94'!K191&amp;" vs "&amp;'RT700 PinMux v0.95'!K191)</f>
        <v/>
      </c>
      <c r="L191" s="324" t="str">
        <f>IF('RT700 PinMux v0.94'!L191='RT700 PinMux v0.95'!L191,"",'RT700 PinMux v0.94'!L191&amp;" vs "&amp;'RT700 PinMux v0.95'!L191)</f>
        <v/>
      </c>
      <c r="M191" s="95" t="str">
        <f>IF('RT700 PinMux v0.94'!M191='RT700 PinMux v0.95'!M191,"",'RT700 PinMux v0.94'!M191&amp;" vs "&amp;'RT700 PinMux v0.95'!M191)</f>
        <v/>
      </c>
      <c r="N191" s="102" t="str">
        <f>IF('RT700 PinMux v0.94'!N191='RT700 PinMux v0.95'!N191,"",'RT700 PinMux v0.94'!N191&amp;" vs "&amp;'RT700 PinMux v0.95'!N191)</f>
        <v/>
      </c>
      <c r="O191" s="134" t="str">
        <f>IF('RT700 PinMux v0.94'!O191='RT700 PinMux v0.95'!O191,"",'RT700 PinMux v0.94'!O191&amp;" vs "&amp;'RT700 PinMux v0.95'!O191)</f>
        <v/>
      </c>
      <c r="P191" s="134" t="str">
        <f>IF('RT700 PinMux v0.94'!P191='RT700 PinMux v0.95'!P191,"",'RT700 PinMux v0.94'!P191&amp;" vs "&amp;'RT700 PinMux v0.95'!P191)</f>
        <v/>
      </c>
      <c r="Q191" s="134" t="str">
        <f>IF('RT700 PinMux v0.94'!Q191='RT700 PinMux v0.95'!Q191,"",'RT700 PinMux v0.94'!Q191&amp;" vs "&amp;'RT700 PinMux v0.95'!Q191)</f>
        <v/>
      </c>
      <c r="R191" s="134" t="str">
        <f>IF('RT700 PinMux v0.94'!R191='RT700 PinMux v0.95'!R191,"",'RT700 PinMux v0.94'!R191&amp;" vs "&amp;'RT700 PinMux v0.95'!R191)</f>
        <v/>
      </c>
      <c r="S191" s="134" t="str">
        <f>IF('RT700 PinMux v0.94'!S191='RT700 PinMux v0.95'!S191,"",'RT700 PinMux v0.94'!S191&amp;" vs "&amp;'RT700 PinMux v0.95'!S191)</f>
        <v/>
      </c>
      <c r="T191" s="134"/>
      <c r="U191" s="134"/>
      <c r="V191" s="134"/>
      <c r="W191" s="134"/>
      <c r="X191" s="134"/>
      <c r="Y191" s="134"/>
      <c r="Z191" s="134"/>
      <c r="AA191" s="356" t="str">
        <f>IF('RT700 PinMux v0.94'!AA191='RT700 PinMux v0.95'!AA191,"",'RT700 PinMux v0.94'!AA191&amp;" vs "&amp;'RT700 PinMux v0.95'!AA191)</f>
        <v/>
      </c>
      <c r="AB191" s="199" t="str">
        <f>IF('RT700 PinMux v0.94'!AB191='RT700 PinMux v0.95'!AB191,"",'RT700 PinMux v0.94'!AB191&amp;" vs "&amp;'RT700 PinMux v0.95'!AB191)</f>
        <v xml:space="preserve">ISP boot select 1 vs </v>
      </c>
      <c r="AC191" s="54" t="str">
        <f>IF('RT700 PinMux v0.94'!AC191='RT700 PinMux v0.95'!AC191,"",'RT700 PinMux v0.94'!AC191&amp;" vs "&amp;'RT700 PinMux v0.95'!AC191)</f>
        <v/>
      </c>
      <c r="AD191" s="11" t="str">
        <f>IF('RT700 PinMux v0.94'!AD191='RT700 PinMux v0.95'!AD191,"",'RT700 PinMux v0.94'!AD191&amp;" vs "&amp;'RT700 PinMux v0.95'!AD191)</f>
        <v/>
      </c>
      <c r="AE191" s="21" t="str">
        <f>IF('RT700 PinMux v0.94'!AE191='RT700 PinMux v0.95'!AE191,"",'RT700 PinMux v0.94'!AE191&amp;" vs "&amp;'RT700 PinMux v0.95'!AE191)</f>
        <v/>
      </c>
      <c r="AF191" s="10" t="str">
        <f>IF('RT700 PinMux v0.94'!AF191='RT700 PinMux v0.95'!AF191,"",'RT700 PinMux v0.94'!AF191&amp;" vs "&amp;'RT700 PinMux v0.95'!AF191)</f>
        <v/>
      </c>
    </row>
    <row r="192" spans="2:32" s="7" customFormat="1" ht="11.5" x14ac:dyDescent="0.25">
      <c r="B192" s="228" t="str">
        <f>'RT700 PinMux v0.95'!B192</f>
        <v>Sense VDD1</v>
      </c>
      <c r="C192" s="217" t="str">
        <f>'RT700 PinMux v0.95'!C192</f>
        <v>VDDIO</v>
      </c>
      <c r="D192" s="113" t="str">
        <f>IF('RT700 PinMux v0.94'!D192='RT700 PinMux v0.95'!D192,"",'RT700 PinMux v0.94'!D192&amp;" vs "&amp;'RT700 PinMux v0.95'!D192)</f>
        <v/>
      </c>
      <c r="E192" s="186" t="str">
        <f>IF('RT700 PinMux v0.94'!E192='RT700 PinMux v0.95'!E192,"",'RT700 PinMux v0.94'!E192&amp;" vs "&amp;'RT700 PinMux v0.95'!E192)</f>
        <v/>
      </c>
      <c r="F192" s="186" t="str">
        <f>IF('RT700 PinMux v0.94'!F192='RT700 PinMux v0.95'!F192,"",'RT700 PinMux v0.94'!F192&amp;" vs "&amp;'RT700 PinMux v0.95'!F192)</f>
        <v/>
      </c>
      <c r="G192" s="202" t="str">
        <f>IF('RT700 PinMux v0.94'!G192='RT700 PinMux v0.95'!G192,"",'RT700 PinMux v0.94'!G192&amp;" vs "&amp;'RT700 PinMux v0.95'!G192)</f>
        <v/>
      </c>
      <c r="H192" s="202" t="str">
        <f>IF('RT700 PinMux v0.94'!H192='RT700 PinMux v0.95'!H192,"",'RT700 PinMux v0.94'!H192&amp;" vs "&amp;'RT700 PinMux v0.95'!H192)</f>
        <v/>
      </c>
      <c r="I192" s="202" t="str">
        <f>IF('RT700 PinMux v0.94'!I192='RT700 PinMux v0.95'!I192,"",'RT700 PinMux v0.94'!I192&amp;" vs "&amp;'RT700 PinMux v0.95'!I192)</f>
        <v/>
      </c>
      <c r="J192" s="202" t="str">
        <f>IF('RT700 PinMux v0.94'!J192='RT700 PinMux v0.95'!J192,"",'RT700 PinMux v0.94'!J192&amp;" vs "&amp;'RT700 PinMux v0.95'!J192)</f>
        <v/>
      </c>
      <c r="K192" s="203" t="str">
        <f>IF('RT700 PinMux v0.94'!K192='RT700 PinMux v0.95'!K192,"",'RT700 PinMux v0.94'!K192&amp;" vs "&amp;'RT700 PinMux v0.95'!K192)</f>
        <v/>
      </c>
      <c r="L192" s="324" t="str">
        <f>IF('RT700 PinMux v0.94'!L192='RT700 PinMux v0.95'!L192,"",'RT700 PinMux v0.94'!L192&amp;" vs "&amp;'RT700 PinMux v0.95'!L192)</f>
        <v/>
      </c>
      <c r="M192" s="95" t="str">
        <f>IF('RT700 PinMux v0.94'!M192='RT700 PinMux v0.95'!M192,"",'RT700 PinMux v0.94'!M192&amp;" vs "&amp;'RT700 PinMux v0.95'!M192)</f>
        <v/>
      </c>
      <c r="N192" s="102" t="str">
        <f>IF('RT700 PinMux v0.94'!N192='RT700 PinMux v0.95'!N192,"",'RT700 PinMux v0.94'!N192&amp;" vs "&amp;'RT700 PinMux v0.95'!N192)</f>
        <v/>
      </c>
      <c r="O192" s="134" t="str">
        <f>IF('RT700 PinMux v0.94'!O192='RT700 PinMux v0.95'!O192,"",'RT700 PinMux v0.94'!O192&amp;" vs "&amp;'RT700 PinMux v0.95'!O192)</f>
        <v/>
      </c>
      <c r="P192" s="134" t="str">
        <f>IF('RT700 PinMux v0.94'!P192='RT700 PinMux v0.95'!P192,"",'RT700 PinMux v0.94'!P192&amp;" vs "&amp;'RT700 PinMux v0.95'!P192)</f>
        <v/>
      </c>
      <c r="Q192" s="134" t="str">
        <f>IF('RT700 PinMux v0.94'!Q192='RT700 PinMux v0.95'!Q192,"",'RT700 PinMux v0.94'!Q192&amp;" vs "&amp;'RT700 PinMux v0.95'!Q192)</f>
        <v/>
      </c>
      <c r="R192" s="134" t="str">
        <f>IF('RT700 PinMux v0.94'!R192='RT700 PinMux v0.95'!R192,"",'RT700 PinMux v0.94'!R192&amp;" vs "&amp;'RT700 PinMux v0.95'!R192)</f>
        <v/>
      </c>
      <c r="S192" s="134" t="str">
        <f>IF('RT700 PinMux v0.94'!S192='RT700 PinMux v0.95'!S192,"",'RT700 PinMux v0.94'!S192&amp;" vs "&amp;'RT700 PinMux v0.95'!S192)</f>
        <v/>
      </c>
      <c r="T192" s="134"/>
      <c r="U192" s="134"/>
      <c r="V192" s="134"/>
      <c r="W192" s="134"/>
      <c r="X192" s="134"/>
      <c r="Y192" s="134"/>
      <c r="Z192" s="134"/>
      <c r="AA192" s="356" t="str">
        <f>IF('RT700 PinMux v0.94'!AA192='RT700 PinMux v0.95'!AA192,"",'RT700 PinMux v0.94'!AA192&amp;" vs "&amp;'RT700 PinMux v0.95'!AA192)</f>
        <v/>
      </c>
      <c r="AB192" s="199" t="str">
        <f>IF('RT700 PinMux v0.94'!AB192='RT700 PinMux v0.95'!AB192,"",'RT700 PinMux v0.94'!AB192&amp;" vs "&amp;'RT700 PinMux v0.95'!AB192)</f>
        <v xml:space="preserve">ISP boot select 0 / USB debug select? vs </v>
      </c>
      <c r="AC192" s="54" t="str">
        <f>IF('RT700 PinMux v0.94'!AC192='RT700 PinMux v0.95'!AC192,"",'RT700 PinMux v0.94'!AC192&amp;" vs "&amp;'RT700 PinMux v0.95'!AC192)</f>
        <v/>
      </c>
      <c r="AD192" s="11" t="str">
        <f>IF('RT700 PinMux v0.94'!AD192='RT700 PinMux v0.95'!AD192,"",'RT700 PinMux v0.94'!AD192&amp;" vs "&amp;'RT700 PinMux v0.95'!AD192)</f>
        <v/>
      </c>
      <c r="AE192" s="21" t="str">
        <f>IF('RT700 PinMux v0.94'!AE192='RT700 PinMux v0.95'!AE192,"",'RT700 PinMux v0.94'!AE192&amp;" vs "&amp;'RT700 PinMux v0.95'!AE192)</f>
        <v/>
      </c>
      <c r="AF192" s="10" t="str">
        <f>IF('RT700 PinMux v0.94'!AF192='RT700 PinMux v0.95'!AF192,"",'RT700 PinMux v0.94'!AF192&amp;" vs "&amp;'RT700 PinMux v0.95'!AF192)</f>
        <v/>
      </c>
    </row>
    <row r="193" spans="2:32" s="7" customFormat="1" ht="11.5" x14ac:dyDescent="0.25">
      <c r="B193" s="228" t="str">
        <f>'RT700 PinMux v0.95'!B193</f>
        <v>Sense VDD1</v>
      </c>
      <c r="C193" s="217" t="str">
        <f>'RT700 PinMux v0.95'!C193</f>
        <v>VDDIO</v>
      </c>
      <c r="D193" s="113" t="str">
        <f>IF('RT700 PinMux v0.94'!D193='RT700 PinMux v0.95'!D193,"",'RT700 PinMux v0.94'!D193&amp;" vs "&amp;'RT700 PinMux v0.95'!D193)</f>
        <v/>
      </c>
      <c r="E193" s="113" t="str">
        <f>IF('RT700 PinMux v0.94'!E193='RT700 PinMux v0.95'!E193,"",'RT700 PinMux v0.94'!E193&amp;" vs "&amp;'RT700 PinMux v0.95'!E193)</f>
        <v/>
      </c>
      <c r="F193" s="113" t="str">
        <f>IF('RT700 PinMux v0.94'!F193='RT700 PinMux v0.95'!F193,"",'RT700 PinMux v0.94'!F193&amp;" vs "&amp;'RT700 PinMux v0.95'!F193)</f>
        <v/>
      </c>
      <c r="G193" s="202" t="str">
        <f>IF('RT700 PinMux v0.94'!G193='RT700 PinMux v0.95'!G193,"",'RT700 PinMux v0.94'!G193&amp;" vs "&amp;'RT700 PinMux v0.95'!G193)</f>
        <v/>
      </c>
      <c r="H193" s="202" t="str">
        <f>IF('RT700 PinMux v0.94'!H193='RT700 PinMux v0.95'!H193,"",'RT700 PinMux v0.94'!H193&amp;" vs "&amp;'RT700 PinMux v0.95'!H193)</f>
        <v/>
      </c>
      <c r="I193" s="202" t="str">
        <f>IF('RT700 PinMux v0.94'!I193='RT700 PinMux v0.95'!I193,"",'RT700 PinMux v0.94'!I193&amp;" vs "&amp;'RT700 PinMux v0.95'!I193)</f>
        <v/>
      </c>
      <c r="J193" s="202" t="str">
        <f>IF('RT700 PinMux v0.94'!J193='RT700 PinMux v0.95'!J193,"",'RT700 PinMux v0.94'!J193&amp;" vs "&amp;'RT700 PinMux v0.95'!J193)</f>
        <v/>
      </c>
      <c r="K193" s="203" t="str">
        <f>IF('RT700 PinMux v0.94'!K193='RT700 PinMux v0.95'!K193,"",'RT700 PinMux v0.94'!K193&amp;" vs "&amp;'RT700 PinMux v0.95'!K193)</f>
        <v/>
      </c>
      <c r="L193" s="324" t="str">
        <f>IF('RT700 PinMux v0.94'!L193='RT700 PinMux v0.95'!L193,"",'RT700 PinMux v0.94'!L193&amp;" vs "&amp;'RT700 PinMux v0.95'!L193)</f>
        <v/>
      </c>
      <c r="M193" s="95" t="str">
        <f>IF('RT700 PinMux v0.94'!M193='RT700 PinMux v0.95'!M193,"",'RT700 PinMux v0.94'!M193&amp;" vs "&amp;'RT700 PinMux v0.95'!M193)</f>
        <v/>
      </c>
      <c r="N193" s="102" t="str">
        <f>IF('RT700 PinMux v0.94'!N193='RT700 PinMux v0.95'!N193,"",'RT700 PinMux v0.94'!N193&amp;" vs "&amp;'RT700 PinMux v0.95'!N193)</f>
        <v/>
      </c>
      <c r="O193" s="102" t="str">
        <f>IF('RT700 PinMux v0.94'!O193='RT700 PinMux v0.95'!O193,"",'RT700 PinMux v0.94'!O193&amp;" vs "&amp;'RT700 PinMux v0.95'!O193)</f>
        <v/>
      </c>
      <c r="P193" s="95" t="str">
        <f>IF('RT700 PinMux v0.94'!P193='RT700 PinMux v0.95'!P193,"",'RT700 PinMux v0.94'!P193&amp;" vs "&amp;'RT700 PinMux v0.95'!P193)</f>
        <v/>
      </c>
      <c r="Q193" s="134" t="str">
        <f>IF('RT700 PinMux v0.94'!Q193='RT700 PinMux v0.95'!Q193,"",'RT700 PinMux v0.94'!Q193&amp;" vs "&amp;'RT700 PinMux v0.95'!Q193)</f>
        <v/>
      </c>
      <c r="R193" s="134" t="str">
        <f>IF('RT700 PinMux v0.94'!R193='RT700 PinMux v0.95'!R193,"",'RT700 PinMux v0.94'!R193&amp;" vs "&amp;'RT700 PinMux v0.95'!R193)</f>
        <v/>
      </c>
      <c r="S193" s="134" t="str">
        <f>IF('RT700 PinMux v0.94'!S193='RT700 PinMux v0.95'!S193,"",'RT700 PinMux v0.94'!S193&amp;" vs "&amp;'RT700 PinMux v0.95'!S193)</f>
        <v/>
      </c>
      <c r="T193" s="134"/>
      <c r="U193" s="134"/>
      <c r="V193" s="134"/>
      <c r="W193" s="134"/>
      <c r="X193" s="134"/>
      <c r="Y193" s="134"/>
      <c r="Z193" s="134"/>
      <c r="AA193" s="205" t="str">
        <f>IF('RT700 PinMux v0.94'!AA193='RT700 PinMux v0.95'!AA193,"",'RT700 PinMux v0.94'!AA193&amp;" vs "&amp;'RT700 PinMux v0.95'!AA193)</f>
        <v/>
      </c>
      <c r="AB193" s="199" t="str">
        <f>IF('RT700 PinMux v0.94'!AB193='RT700 PinMux v0.95'!AB193,"",'RT700 PinMux v0.94'!AB193&amp;" vs "&amp;'RT700 PinMux v0.95'!AB193)</f>
        <v/>
      </c>
      <c r="AC193" s="54" t="str">
        <f>IF('RT700 PinMux v0.94'!AC193='RT700 PinMux v0.95'!AC193,"",'RT700 PinMux v0.94'!AC193&amp;" vs "&amp;'RT700 PinMux v0.95'!AC193)</f>
        <v/>
      </c>
      <c r="AD193" s="11" t="str">
        <f>IF('RT700 PinMux v0.94'!AD193='RT700 PinMux v0.95'!AD193,"",'RT700 PinMux v0.94'!AD193&amp;" vs "&amp;'RT700 PinMux v0.95'!AD193)</f>
        <v/>
      </c>
      <c r="AE193" s="21" t="str">
        <f>IF('RT700 PinMux v0.94'!AE193='RT700 PinMux v0.95'!AE193,"",'RT700 PinMux v0.94'!AE193&amp;" vs "&amp;'RT700 PinMux v0.95'!AE193)</f>
        <v/>
      </c>
      <c r="AF193" s="10" t="str">
        <f>IF('RT700 PinMux v0.94'!AF193='RT700 PinMux v0.95'!AF193,"",'RT700 PinMux v0.94'!AF193&amp;" vs "&amp;'RT700 PinMux v0.95'!AF193)</f>
        <v/>
      </c>
    </row>
    <row r="194" spans="2:32" s="7" customFormat="1" ht="11.5" x14ac:dyDescent="0.25">
      <c r="B194" s="228" t="str">
        <f>'RT700 PinMux v0.95'!B194</f>
        <v>Sense VDD1</v>
      </c>
      <c r="C194" s="217" t="str">
        <f>'RT700 PinMux v0.95'!C194</f>
        <v>VDDIO</v>
      </c>
      <c r="D194" s="113" t="str">
        <f>IF('RT700 PinMux v0.94'!D194='RT700 PinMux v0.95'!D194,"",'RT700 PinMux v0.94'!D194&amp;" vs "&amp;'RT700 PinMux v0.95'!D194)</f>
        <v/>
      </c>
      <c r="E194" s="113" t="str">
        <f>IF('RT700 PinMux v0.94'!E194='RT700 PinMux v0.95'!E194,"",'RT700 PinMux v0.94'!E194&amp;" vs "&amp;'RT700 PinMux v0.95'!E194)</f>
        <v/>
      </c>
      <c r="F194" s="113" t="str">
        <f>IF('RT700 PinMux v0.94'!F194='RT700 PinMux v0.95'!F194,"",'RT700 PinMux v0.94'!F194&amp;" vs "&amp;'RT700 PinMux v0.95'!F194)</f>
        <v/>
      </c>
      <c r="G194" s="202" t="str">
        <f>IF('RT700 PinMux v0.94'!G194='RT700 PinMux v0.95'!G194,"",'RT700 PinMux v0.94'!G194&amp;" vs "&amp;'RT700 PinMux v0.95'!G194)</f>
        <v/>
      </c>
      <c r="H194" s="202" t="str">
        <f>IF('RT700 PinMux v0.94'!H194='RT700 PinMux v0.95'!H194,"",'RT700 PinMux v0.94'!H194&amp;" vs "&amp;'RT700 PinMux v0.95'!H194)</f>
        <v/>
      </c>
      <c r="I194" s="202" t="str">
        <f>IF('RT700 PinMux v0.94'!I194='RT700 PinMux v0.95'!I194,"",'RT700 PinMux v0.94'!I194&amp;" vs "&amp;'RT700 PinMux v0.95'!I194)</f>
        <v/>
      </c>
      <c r="J194" s="202" t="str">
        <f>IF('RT700 PinMux v0.94'!J194='RT700 PinMux v0.95'!J194,"",'RT700 PinMux v0.94'!J194&amp;" vs "&amp;'RT700 PinMux v0.95'!J194)</f>
        <v/>
      </c>
      <c r="K194" s="203" t="str">
        <f>IF('RT700 PinMux v0.94'!K194='RT700 PinMux v0.95'!K194,"",'RT700 PinMux v0.94'!K194&amp;" vs "&amp;'RT700 PinMux v0.95'!K194)</f>
        <v/>
      </c>
      <c r="L194" s="324" t="str">
        <f>IF('RT700 PinMux v0.94'!L194='RT700 PinMux v0.95'!L194,"",'RT700 PinMux v0.94'!L194&amp;" vs "&amp;'RT700 PinMux v0.95'!L194)</f>
        <v/>
      </c>
      <c r="M194" s="95" t="str">
        <f>IF('RT700 PinMux v0.94'!M194='RT700 PinMux v0.95'!M194,"",'RT700 PinMux v0.94'!M194&amp;" vs "&amp;'RT700 PinMux v0.95'!M194)</f>
        <v/>
      </c>
      <c r="N194" s="102" t="str">
        <f>IF('RT700 PinMux v0.94'!N194='RT700 PinMux v0.95'!N194,"",'RT700 PinMux v0.94'!N194&amp;" vs "&amp;'RT700 PinMux v0.95'!N194)</f>
        <v/>
      </c>
      <c r="O194" s="102" t="str">
        <f>IF('RT700 PinMux v0.94'!O194='RT700 PinMux v0.95'!O194,"",'RT700 PinMux v0.94'!O194&amp;" vs "&amp;'RT700 PinMux v0.95'!O194)</f>
        <v/>
      </c>
      <c r="P194" s="95" t="str">
        <f>IF('RT700 PinMux v0.94'!P194='RT700 PinMux v0.95'!P194,"",'RT700 PinMux v0.94'!P194&amp;" vs "&amp;'RT700 PinMux v0.95'!P194)</f>
        <v/>
      </c>
      <c r="Q194" s="134" t="str">
        <f>IF('RT700 PinMux v0.94'!Q194='RT700 PinMux v0.95'!Q194,"",'RT700 PinMux v0.94'!Q194&amp;" vs "&amp;'RT700 PinMux v0.95'!Q194)</f>
        <v/>
      </c>
      <c r="R194" s="134" t="str">
        <f>IF('RT700 PinMux v0.94'!R194='RT700 PinMux v0.95'!R194,"",'RT700 PinMux v0.94'!R194&amp;" vs "&amp;'RT700 PinMux v0.95'!R194)</f>
        <v/>
      </c>
      <c r="S194" s="134" t="str">
        <f>IF('RT700 PinMux v0.94'!S194='RT700 PinMux v0.95'!S194,"",'RT700 PinMux v0.94'!S194&amp;" vs "&amp;'RT700 PinMux v0.95'!S194)</f>
        <v/>
      </c>
      <c r="T194" s="134"/>
      <c r="U194" s="134"/>
      <c r="V194" s="134"/>
      <c r="W194" s="134"/>
      <c r="X194" s="134"/>
      <c r="Y194" s="134"/>
      <c r="Z194" s="134"/>
      <c r="AA194" s="205" t="str">
        <f>IF('RT700 PinMux v0.94'!AA194='RT700 PinMux v0.95'!AA194,"",'RT700 PinMux v0.94'!AA194&amp;" vs "&amp;'RT700 PinMux v0.95'!AA194)</f>
        <v/>
      </c>
      <c r="AB194" s="199" t="str">
        <f>IF('RT700 PinMux v0.94'!AB194='RT700 PinMux v0.95'!AB194,"",'RT700 PinMux v0.94'!AB194&amp;" vs "&amp;'RT700 PinMux v0.95'!AB194)</f>
        <v/>
      </c>
      <c r="AC194" s="54" t="str">
        <f>IF('RT700 PinMux v0.94'!AC194='RT700 PinMux v0.95'!AC194,"",'RT700 PinMux v0.94'!AC194&amp;" vs "&amp;'RT700 PinMux v0.95'!AC194)</f>
        <v/>
      </c>
      <c r="AD194" s="11" t="str">
        <f>IF('RT700 PinMux v0.94'!AD194='RT700 PinMux v0.95'!AD194,"",'RT700 PinMux v0.94'!AD194&amp;" vs "&amp;'RT700 PinMux v0.95'!AD194)</f>
        <v/>
      </c>
      <c r="AE194" s="21" t="str">
        <f>IF('RT700 PinMux v0.94'!AE194='RT700 PinMux v0.95'!AE194,"",'RT700 PinMux v0.94'!AE194&amp;" vs "&amp;'RT700 PinMux v0.95'!AE194)</f>
        <v/>
      </c>
      <c r="AF194" s="10" t="str">
        <f>IF('RT700 PinMux v0.94'!AF194='RT700 PinMux v0.95'!AF194,"",'RT700 PinMux v0.94'!AF194&amp;" vs "&amp;'RT700 PinMux v0.95'!AF194)</f>
        <v/>
      </c>
    </row>
    <row r="195" spans="2:32" s="7" customFormat="1" ht="11.5" x14ac:dyDescent="0.25">
      <c r="B195" s="228" t="str">
        <f>'RT700 PinMux v0.95'!B195</f>
        <v>Sense VDD1</v>
      </c>
      <c r="C195" s="217" t="str">
        <f>'RT700 PinMux v0.95'!C195</f>
        <v>VDDIO</v>
      </c>
      <c r="D195" s="113" t="str">
        <f>IF('RT700 PinMux v0.94'!D195='RT700 PinMux v0.95'!D195,"",'RT700 PinMux v0.94'!D195&amp;" vs "&amp;'RT700 PinMux v0.95'!D195)</f>
        <v/>
      </c>
      <c r="E195" s="113" t="str">
        <f>IF('RT700 PinMux v0.94'!E195='RT700 PinMux v0.95'!E195,"",'RT700 PinMux v0.94'!E195&amp;" vs "&amp;'RT700 PinMux v0.95'!E195)</f>
        <v/>
      </c>
      <c r="F195" s="113" t="str">
        <f>IF('RT700 PinMux v0.94'!F195='RT700 PinMux v0.95'!F195,"",'RT700 PinMux v0.94'!F195&amp;" vs "&amp;'RT700 PinMux v0.95'!F195)</f>
        <v/>
      </c>
      <c r="G195" s="202" t="str">
        <f>IF('RT700 PinMux v0.94'!G195='RT700 PinMux v0.95'!G195,"",'RT700 PinMux v0.94'!G195&amp;" vs "&amp;'RT700 PinMux v0.95'!G195)</f>
        <v/>
      </c>
      <c r="H195" s="202" t="str">
        <f>IF('RT700 PinMux v0.94'!H195='RT700 PinMux v0.95'!H195,"",'RT700 PinMux v0.94'!H195&amp;" vs "&amp;'RT700 PinMux v0.95'!H195)</f>
        <v/>
      </c>
      <c r="I195" s="202" t="str">
        <f>IF('RT700 PinMux v0.94'!I195='RT700 PinMux v0.95'!I195,"",'RT700 PinMux v0.94'!I195&amp;" vs "&amp;'RT700 PinMux v0.95'!I195)</f>
        <v/>
      </c>
      <c r="J195" s="202" t="str">
        <f>IF('RT700 PinMux v0.94'!J195='RT700 PinMux v0.95'!J195,"",'RT700 PinMux v0.94'!J195&amp;" vs "&amp;'RT700 PinMux v0.95'!J195)</f>
        <v/>
      </c>
      <c r="K195" s="203" t="str">
        <f>IF('RT700 PinMux v0.94'!K195='RT700 PinMux v0.95'!K195,"",'RT700 PinMux v0.94'!K195&amp;" vs "&amp;'RT700 PinMux v0.95'!K195)</f>
        <v/>
      </c>
      <c r="L195" s="324" t="str">
        <f>IF('RT700 PinMux v0.94'!L195='RT700 PinMux v0.95'!L195,"",'RT700 PinMux v0.94'!L195&amp;" vs "&amp;'RT700 PinMux v0.95'!L195)</f>
        <v/>
      </c>
      <c r="M195" s="95" t="str">
        <f>IF('RT700 PinMux v0.94'!M195='RT700 PinMux v0.95'!M195,"",'RT700 PinMux v0.94'!M195&amp;" vs "&amp;'RT700 PinMux v0.95'!M195)</f>
        <v/>
      </c>
      <c r="N195" s="102" t="str">
        <f>IF('RT700 PinMux v0.94'!N195='RT700 PinMux v0.95'!N195,"",'RT700 PinMux v0.94'!N195&amp;" vs "&amp;'RT700 PinMux v0.95'!N195)</f>
        <v/>
      </c>
      <c r="O195" s="102" t="str">
        <f>IF('RT700 PinMux v0.94'!O195='RT700 PinMux v0.95'!O195,"",'RT700 PinMux v0.94'!O195&amp;" vs "&amp;'RT700 PinMux v0.95'!O195)</f>
        <v/>
      </c>
      <c r="P195" s="95" t="str">
        <f>IF('RT700 PinMux v0.94'!P195='RT700 PinMux v0.95'!P195,"",'RT700 PinMux v0.94'!P195&amp;" vs "&amp;'RT700 PinMux v0.95'!P195)</f>
        <v/>
      </c>
      <c r="Q195" s="134" t="str">
        <f>IF('RT700 PinMux v0.94'!Q195='RT700 PinMux v0.95'!Q195,"",'RT700 PinMux v0.94'!Q195&amp;" vs "&amp;'RT700 PinMux v0.95'!Q195)</f>
        <v/>
      </c>
      <c r="R195" s="134" t="str">
        <f>IF('RT700 PinMux v0.94'!R195='RT700 PinMux v0.95'!R195,"",'RT700 PinMux v0.94'!R195&amp;" vs "&amp;'RT700 PinMux v0.95'!R195)</f>
        <v/>
      </c>
      <c r="S195" s="134" t="str">
        <f>IF('RT700 PinMux v0.94'!S195='RT700 PinMux v0.95'!S195,"",'RT700 PinMux v0.94'!S195&amp;" vs "&amp;'RT700 PinMux v0.95'!S195)</f>
        <v/>
      </c>
      <c r="T195" s="134"/>
      <c r="U195" s="134"/>
      <c r="V195" s="134"/>
      <c r="W195" s="134"/>
      <c r="X195" s="134"/>
      <c r="Y195" s="134"/>
      <c r="Z195" s="134"/>
      <c r="AA195" s="205" t="str">
        <f>IF('RT700 PinMux v0.94'!AA195='RT700 PinMux v0.95'!AA195,"",'RT700 PinMux v0.94'!AA195&amp;" vs "&amp;'RT700 PinMux v0.95'!AA195)</f>
        <v/>
      </c>
      <c r="AB195" s="199" t="str">
        <f>IF('RT700 PinMux v0.94'!AB195='RT700 PinMux v0.95'!AB195,"",'RT700 PinMux v0.94'!AB195&amp;" vs "&amp;'RT700 PinMux v0.95'!AB195)</f>
        <v/>
      </c>
      <c r="AC195" s="54" t="str">
        <f>IF('RT700 PinMux v0.94'!AC195='RT700 PinMux v0.95'!AC195,"",'RT700 PinMux v0.94'!AC195&amp;" vs "&amp;'RT700 PinMux v0.95'!AC195)</f>
        <v/>
      </c>
      <c r="AD195" s="11" t="str">
        <f>IF('RT700 PinMux v0.94'!AD195='RT700 PinMux v0.95'!AD195,"",'RT700 PinMux v0.94'!AD195&amp;" vs "&amp;'RT700 PinMux v0.95'!AD195)</f>
        <v/>
      </c>
      <c r="AE195" s="21" t="str">
        <f>IF('RT700 PinMux v0.94'!AE195='RT700 PinMux v0.95'!AE195,"",'RT700 PinMux v0.94'!AE195&amp;" vs "&amp;'RT700 PinMux v0.95'!AE195)</f>
        <v/>
      </c>
      <c r="AF195" s="10" t="str">
        <f>IF('RT700 PinMux v0.94'!AF195='RT700 PinMux v0.95'!AF195,"",'RT700 PinMux v0.94'!AF195&amp;" vs "&amp;'RT700 PinMux v0.95'!AF195)</f>
        <v/>
      </c>
    </row>
    <row r="196" spans="2:32" s="7" customFormat="1" ht="11.5" x14ac:dyDescent="0.25">
      <c r="B196" s="228" t="str">
        <f>'RT700 PinMux v0.95'!B196</f>
        <v>Sense VDD1</v>
      </c>
      <c r="C196" s="217" t="str">
        <f>'RT700 PinMux v0.95'!C196</f>
        <v>VDDIO</v>
      </c>
      <c r="D196" s="113" t="str">
        <f>IF('RT700 PinMux v0.94'!D196='RT700 PinMux v0.95'!D196,"",'RT700 PinMux v0.94'!D196&amp;" vs "&amp;'RT700 PinMux v0.95'!D196)</f>
        <v/>
      </c>
      <c r="E196" s="186" t="str">
        <f>IF('RT700 PinMux v0.94'!E196='RT700 PinMux v0.95'!E196,"",'RT700 PinMux v0.94'!E196&amp;" vs "&amp;'RT700 PinMux v0.95'!E196)</f>
        <v/>
      </c>
      <c r="F196" s="186" t="str">
        <f>IF('RT700 PinMux v0.94'!F196='RT700 PinMux v0.95'!F196,"",'RT700 PinMux v0.94'!F196&amp;" vs "&amp;'RT700 PinMux v0.95'!F196)</f>
        <v/>
      </c>
      <c r="G196" s="202" t="str">
        <f>IF('RT700 PinMux v0.94'!G196='RT700 PinMux v0.95'!G196,"",'RT700 PinMux v0.94'!G196&amp;" vs "&amp;'RT700 PinMux v0.95'!G196)</f>
        <v/>
      </c>
      <c r="H196" s="202" t="str">
        <f>IF('RT700 PinMux v0.94'!H196='RT700 PinMux v0.95'!H196,"",'RT700 PinMux v0.94'!H196&amp;" vs "&amp;'RT700 PinMux v0.95'!H196)</f>
        <v/>
      </c>
      <c r="I196" s="202" t="str">
        <f>IF('RT700 PinMux v0.94'!I196='RT700 PinMux v0.95'!I196,"",'RT700 PinMux v0.94'!I196&amp;" vs "&amp;'RT700 PinMux v0.95'!I196)</f>
        <v/>
      </c>
      <c r="J196" s="202" t="str">
        <f>IF('RT700 PinMux v0.94'!J196='RT700 PinMux v0.95'!J196,"",'RT700 PinMux v0.94'!J196&amp;" vs "&amp;'RT700 PinMux v0.95'!J196)</f>
        <v/>
      </c>
      <c r="K196" s="203" t="str">
        <f>IF('RT700 PinMux v0.94'!K196='RT700 PinMux v0.95'!K196,"",'RT700 PinMux v0.94'!K196&amp;" vs "&amp;'RT700 PinMux v0.95'!K196)</f>
        <v/>
      </c>
      <c r="L196" s="324" t="str">
        <f>IF('RT700 PinMux v0.94'!L196='RT700 PinMux v0.95'!L196,"",'RT700 PinMux v0.94'!L196&amp;" vs "&amp;'RT700 PinMux v0.95'!L196)</f>
        <v/>
      </c>
      <c r="M196" s="95" t="str">
        <f>IF('RT700 PinMux v0.94'!M196='RT700 PinMux v0.95'!M196,"",'RT700 PinMux v0.94'!M196&amp;" vs "&amp;'RT700 PinMux v0.95'!M196)</f>
        <v/>
      </c>
      <c r="N196" s="102" t="str">
        <f>IF('RT700 PinMux v0.94'!N196='RT700 PinMux v0.95'!N196,"",'RT700 PinMux v0.94'!N196&amp;" vs "&amp;'RT700 PinMux v0.95'!N196)</f>
        <v/>
      </c>
      <c r="O196" s="101" t="str">
        <f>IF('RT700 PinMux v0.94'!O196='RT700 PinMux v0.95'!O196,"",'RT700 PinMux v0.94'!O196&amp;" vs "&amp;'RT700 PinMux v0.95'!O196)</f>
        <v/>
      </c>
      <c r="P196" s="108" t="str">
        <f>IF('RT700 PinMux v0.94'!P196='RT700 PinMux v0.95'!P196,"",'RT700 PinMux v0.94'!P196&amp;" vs "&amp;'RT700 PinMux v0.95'!P196)</f>
        <v/>
      </c>
      <c r="Q196" s="134" t="str">
        <f>IF('RT700 PinMux v0.94'!Q196='RT700 PinMux v0.95'!Q196,"",'RT700 PinMux v0.94'!Q196&amp;" vs "&amp;'RT700 PinMux v0.95'!Q196)</f>
        <v/>
      </c>
      <c r="R196" s="134" t="str">
        <f>IF('RT700 PinMux v0.94'!R196='RT700 PinMux v0.95'!R196,"",'RT700 PinMux v0.94'!R196&amp;" vs "&amp;'RT700 PinMux v0.95'!R196)</f>
        <v/>
      </c>
      <c r="S196" s="134" t="str">
        <f>IF('RT700 PinMux v0.94'!S196='RT700 PinMux v0.95'!S196,"",'RT700 PinMux v0.94'!S196&amp;" vs "&amp;'RT700 PinMux v0.95'!S196)</f>
        <v/>
      </c>
      <c r="T196" s="134"/>
      <c r="U196" s="134"/>
      <c r="V196" s="134"/>
      <c r="W196" s="134"/>
      <c r="X196" s="134"/>
      <c r="Y196" s="134"/>
      <c r="Z196" s="134"/>
      <c r="AA196" s="356" t="str">
        <f>IF('RT700 PinMux v0.94'!AA196='RT700 PinMux v0.95'!AA196,"",'RT700 PinMux v0.94'!AA196&amp;" vs "&amp;'RT700 PinMux v0.95'!AA196)</f>
        <v/>
      </c>
      <c r="AB196" s="199" t="str">
        <f>IF('RT700 PinMux v0.94'!AB196='RT700 PinMux v0.95'!AB196,"",'RT700 PinMux v0.94'!AB196&amp;" vs "&amp;'RT700 PinMux v0.95'!AB196)</f>
        <v/>
      </c>
      <c r="AC196" s="54" t="str">
        <f>IF('RT700 PinMux v0.94'!AC196='RT700 PinMux v0.95'!AC196,"",'RT700 PinMux v0.94'!AC196&amp;" vs "&amp;'RT700 PinMux v0.95'!AC196)</f>
        <v/>
      </c>
      <c r="AD196" s="11" t="str">
        <f>IF('RT700 PinMux v0.94'!AD196='RT700 PinMux v0.95'!AD196,"",'RT700 PinMux v0.94'!AD196&amp;" vs "&amp;'RT700 PinMux v0.95'!AD196)</f>
        <v/>
      </c>
      <c r="AE196" s="21" t="str">
        <f>IF('RT700 PinMux v0.94'!AE196='RT700 PinMux v0.95'!AE196,"",'RT700 PinMux v0.94'!AE196&amp;" vs "&amp;'RT700 PinMux v0.95'!AE196)</f>
        <v/>
      </c>
      <c r="AF196" s="10" t="str">
        <f>IF('RT700 PinMux v0.94'!AF196='RT700 PinMux v0.95'!AF196,"",'RT700 PinMux v0.94'!AF196&amp;" vs "&amp;'RT700 PinMux v0.95'!AF196)</f>
        <v/>
      </c>
    </row>
    <row r="197" spans="2:32" s="7" customFormat="1" ht="11.5" x14ac:dyDescent="0.25">
      <c r="B197" s="228" t="str">
        <f>'RT700 PinMux v0.95'!B197</f>
        <v>Sense VDD1</v>
      </c>
      <c r="C197" s="217" t="str">
        <f>'RT700 PinMux v0.95'!C197</f>
        <v>VDDIO</v>
      </c>
      <c r="D197" s="113" t="str">
        <f>IF('RT700 PinMux v0.94'!D197='RT700 PinMux v0.95'!D197,"",'RT700 PinMux v0.94'!D197&amp;" vs "&amp;'RT700 PinMux v0.95'!D197)</f>
        <v/>
      </c>
      <c r="E197" s="186" t="str">
        <f>IF('RT700 PinMux v0.94'!E197='RT700 PinMux v0.95'!E197,"",'RT700 PinMux v0.94'!E197&amp;" vs "&amp;'RT700 PinMux v0.95'!E197)</f>
        <v/>
      </c>
      <c r="F197" s="186" t="str">
        <f>IF('RT700 PinMux v0.94'!F197='RT700 PinMux v0.95'!F197,"",'RT700 PinMux v0.94'!F197&amp;" vs "&amp;'RT700 PinMux v0.95'!F197)</f>
        <v/>
      </c>
      <c r="G197" s="202" t="str">
        <f>IF('RT700 PinMux v0.94'!G197='RT700 PinMux v0.95'!G197,"",'RT700 PinMux v0.94'!G197&amp;" vs "&amp;'RT700 PinMux v0.95'!G197)</f>
        <v/>
      </c>
      <c r="H197" s="202" t="str">
        <f>IF('RT700 PinMux v0.94'!H197='RT700 PinMux v0.95'!H197,"",'RT700 PinMux v0.94'!H197&amp;" vs "&amp;'RT700 PinMux v0.95'!H197)</f>
        <v/>
      </c>
      <c r="I197" s="202" t="str">
        <f>IF('RT700 PinMux v0.94'!I197='RT700 PinMux v0.95'!I197,"",'RT700 PinMux v0.94'!I197&amp;" vs "&amp;'RT700 PinMux v0.95'!I197)</f>
        <v/>
      </c>
      <c r="J197" s="202" t="str">
        <f>IF('RT700 PinMux v0.94'!J197='RT700 PinMux v0.95'!J197,"",'RT700 PinMux v0.94'!J197&amp;" vs "&amp;'RT700 PinMux v0.95'!J197)</f>
        <v/>
      </c>
      <c r="K197" s="203" t="str">
        <f>IF('RT700 PinMux v0.94'!K197='RT700 PinMux v0.95'!K197,"",'RT700 PinMux v0.94'!K197&amp;" vs "&amp;'RT700 PinMux v0.95'!K197)</f>
        <v/>
      </c>
      <c r="L197" s="324" t="str">
        <f>IF('RT700 PinMux v0.94'!L197='RT700 PinMux v0.95'!L197,"",'RT700 PinMux v0.94'!L197&amp;" vs "&amp;'RT700 PinMux v0.95'!L197)</f>
        <v/>
      </c>
      <c r="M197" s="95" t="str">
        <f>IF('RT700 PinMux v0.94'!M197='RT700 PinMux v0.95'!M197,"",'RT700 PinMux v0.94'!M197&amp;" vs "&amp;'RT700 PinMux v0.95'!M197)</f>
        <v/>
      </c>
      <c r="N197" s="102" t="str">
        <f>IF('RT700 PinMux v0.94'!N197='RT700 PinMux v0.95'!N197,"",'RT700 PinMux v0.94'!N197&amp;" vs "&amp;'RT700 PinMux v0.95'!N197)</f>
        <v/>
      </c>
      <c r="O197" s="101" t="str">
        <f>IF('RT700 PinMux v0.94'!O197='RT700 PinMux v0.95'!O197,"",'RT700 PinMux v0.94'!O197&amp;" vs "&amp;'RT700 PinMux v0.95'!O197)</f>
        <v/>
      </c>
      <c r="P197" s="108" t="str">
        <f>IF('RT700 PinMux v0.94'!P197='RT700 PinMux v0.95'!P197,"",'RT700 PinMux v0.94'!P197&amp;" vs "&amp;'RT700 PinMux v0.95'!P197)</f>
        <v/>
      </c>
      <c r="Q197" s="134" t="str">
        <f>IF('RT700 PinMux v0.94'!Q197='RT700 PinMux v0.95'!Q197,"",'RT700 PinMux v0.94'!Q197&amp;" vs "&amp;'RT700 PinMux v0.95'!Q197)</f>
        <v/>
      </c>
      <c r="R197" s="134" t="str">
        <f>IF('RT700 PinMux v0.94'!R197='RT700 PinMux v0.95'!R197,"",'RT700 PinMux v0.94'!R197&amp;" vs "&amp;'RT700 PinMux v0.95'!R197)</f>
        <v/>
      </c>
      <c r="S197" s="134" t="str">
        <f>IF('RT700 PinMux v0.94'!S197='RT700 PinMux v0.95'!S197,"",'RT700 PinMux v0.94'!S197&amp;" vs "&amp;'RT700 PinMux v0.95'!S197)</f>
        <v/>
      </c>
      <c r="T197" s="134"/>
      <c r="U197" s="134"/>
      <c r="V197" s="134"/>
      <c r="W197" s="134"/>
      <c r="X197" s="134"/>
      <c r="Y197" s="134"/>
      <c r="Z197" s="134"/>
      <c r="AA197" s="356" t="str">
        <f>IF('RT700 PinMux v0.94'!AA197='RT700 PinMux v0.95'!AA197,"",'RT700 PinMux v0.94'!AA197&amp;" vs "&amp;'RT700 PinMux v0.95'!AA197)</f>
        <v/>
      </c>
      <c r="AB197" s="199" t="str">
        <f>IF('RT700 PinMux v0.94'!AB197='RT700 PinMux v0.95'!AB197,"",'RT700 PinMux v0.94'!AB197&amp;" vs "&amp;'RT700 PinMux v0.95'!AB197)</f>
        <v/>
      </c>
      <c r="AC197" s="54" t="str">
        <f>IF('RT700 PinMux v0.94'!AC197='RT700 PinMux v0.95'!AC197,"",'RT700 PinMux v0.94'!AC197&amp;" vs "&amp;'RT700 PinMux v0.95'!AC197)</f>
        <v/>
      </c>
      <c r="AD197" s="11" t="str">
        <f>IF('RT700 PinMux v0.94'!AD197='RT700 PinMux v0.95'!AD197,"",'RT700 PinMux v0.94'!AD197&amp;" vs "&amp;'RT700 PinMux v0.95'!AD197)</f>
        <v/>
      </c>
      <c r="AE197" s="21" t="str">
        <f>IF('RT700 PinMux v0.94'!AE197='RT700 PinMux v0.95'!AE197,"",'RT700 PinMux v0.94'!AE197&amp;" vs "&amp;'RT700 PinMux v0.95'!AE197)</f>
        <v/>
      </c>
      <c r="AF197" s="10" t="str">
        <f>IF('RT700 PinMux v0.94'!AF197='RT700 PinMux v0.95'!AF197,"",'RT700 PinMux v0.94'!AF197&amp;" vs "&amp;'RT700 PinMux v0.95'!AF197)</f>
        <v/>
      </c>
    </row>
    <row r="198" spans="2:32" s="7" customFormat="1" ht="11.5" x14ac:dyDescent="0.25">
      <c r="B198" s="228" t="str">
        <f>'RT700 PinMux v0.95'!B198</f>
        <v>Sense VDD1</v>
      </c>
      <c r="C198" s="217" t="str">
        <f>'RT700 PinMux v0.95'!C198</f>
        <v>VDDIO</v>
      </c>
      <c r="D198" s="113" t="str">
        <f>IF('RT700 PinMux v0.94'!D198='RT700 PinMux v0.95'!D198,"",'RT700 PinMux v0.94'!D198&amp;" vs "&amp;'RT700 PinMux v0.95'!D198)</f>
        <v/>
      </c>
      <c r="E198" s="186" t="str">
        <f>IF('RT700 PinMux v0.94'!E198='RT700 PinMux v0.95'!E198,"",'RT700 PinMux v0.94'!E198&amp;" vs "&amp;'RT700 PinMux v0.95'!E198)</f>
        <v/>
      </c>
      <c r="F198" s="186" t="str">
        <f>IF('RT700 PinMux v0.94'!F198='RT700 PinMux v0.95'!F198,"",'RT700 PinMux v0.94'!F198&amp;" vs "&amp;'RT700 PinMux v0.95'!F198)</f>
        <v/>
      </c>
      <c r="G198" s="202" t="str">
        <f>IF('RT700 PinMux v0.94'!G198='RT700 PinMux v0.95'!G198,"",'RT700 PinMux v0.94'!G198&amp;" vs "&amp;'RT700 PinMux v0.95'!G198)</f>
        <v/>
      </c>
      <c r="H198" s="202" t="str">
        <f>IF('RT700 PinMux v0.94'!H198='RT700 PinMux v0.95'!H198,"",'RT700 PinMux v0.94'!H198&amp;" vs "&amp;'RT700 PinMux v0.95'!H198)</f>
        <v/>
      </c>
      <c r="I198" s="202" t="str">
        <f>IF('RT700 PinMux v0.94'!I198='RT700 PinMux v0.95'!I198,"",'RT700 PinMux v0.94'!I198&amp;" vs "&amp;'RT700 PinMux v0.95'!I198)</f>
        <v/>
      </c>
      <c r="J198" s="202" t="str">
        <f>IF('RT700 PinMux v0.94'!J198='RT700 PinMux v0.95'!J198,"",'RT700 PinMux v0.94'!J198&amp;" vs "&amp;'RT700 PinMux v0.95'!J198)</f>
        <v/>
      </c>
      <c r="K198" s="203" t="str">
        <f>IF('RT700 PinMux v0.94'!K198='RT700 PinMux v0.95'!K198,"",'RT700 PinMux v0.94'!K198&amp;" vs "&amp;'RT700 PinMux v0.95'!K198)</f>
        <v/>
      </c>
      <c r="L198" s="324" t="str">
        <f>IF('RT700 PinMux v0.94'!L198='RT700 PinMux v0.95'!L198,"",'RT700 PinMux v0.94'!L198&amp;" vs "&amp;'RT700 PinMux v0.95'!L198)</f>
        <v/>
      </c>
      <c r="M198" s="95" t="str">
        <f>IF('RT700 PinMux v0.94'!M198='RT700 PinMux v0.95'!M198,"",'RT700 PinMux v0.94'!M198&amp;" vs "&amp;'RT700 PinMux v0.95'!M198)</f>
        <v/>
      </c>
      <c r="N198" s="102" t="str">
        <f>IF('RT700 PinMux v0.94'!N198='RT700 PinMux v0.95'!N198,"",'RT700 PinMux v0.94'!N198&amp;" vs "&amp;'RT700 PinMux v0.95'!N198)</f>
        <v/>
      </c>
      <c r="O198" s="101" t="str">
        <f>IF('RT700 PinMux v0.94'!O198='RT700 PinMux v0.95'!O198,"",'RT700 PinMux v0.94'!O198&amp;" vs "&amp;'RT700 PinMux v0.95'!O198)</f>
        <v/>
      </c>
      <c r="P198" s="108" t="str">
        <f>IF('RT700 PinMux v0.94'!P198='RT700 PinMux v0.95'!P198,"",'RT700 PinMux v0.94'!P198&amp;" vs "&amp;'RT700 PinMux v0.95'!P198)</f>
        <v/>
      </c>
      <c r="Q198" s="134" t="str">
        <f>IF('RT700 PinMux v0.94'!Q198='RT700 PinMux v0.95'!Q198,"",'RT700 PinMux v0.94'!Q198&amp;" vs "&amp;'RT700 PinMux v0.95'!Q198)</f>
        <v/>
      </c>
      <c r="R198" s="134" t="str">
        <f>IF('RT700 PinMux v0.94'!R198='RT700 PinMux v0.95'!R198,"",'RT700 PinMux v0.94'!R198&amp;" vs "&amp;'RT700 PinMux v0.95'!R198)</f>
        <v/>
      </c>
      <c r="S198" s="134" t="str">
        <f>IF('RT700 PinMux v0.94'!S198='RT700 PinMux v0.95'!S198,"",'RT700 PinMux v0.94'!S198&amp;" vs "&amp;'RT700 PinMux v0.95'!S198)</f>
        <v/>
      </c>
      <c r="T198" s="134"/>
      <c r="U198" s="134"/>
      <c r="V198" s="134"/>
      <c r="W198" s="134"/>
      <c r="X198" s="134"/>
      <c r="Y198" s="134"/>
      <c r="Z198" s="134"/>
      <c r="AA198" s="356" t="str">
        <f>IF('RT700 PinMux v0.94'!AA198='RT700 PinMux v0.95'!AA198,"",'RT700 PinMux v0.94'!AA198&amp;" vs "&amp;'RT700 PinMux v0.95'!AA198)</f>
        <v/>
      </c>
      <c r="AB198" s="199" t="str">
        <f>IF('RT700 PinMux v0.94'!AB198='RT700 PinMux v0.95'!AB198,"",'RT700 PinMux v0.94'!AB198&amp;" vs "&amp;'RT700 PinMux v0.95'!AB198)</f>
        <v/>
      </c>
      <c r="AC198" s="54" t="str">
        <f>IF('RT700 PinMux v0.94'!AC198='RT700 PinMux v0.95'!AC198,"",'RT700 PinMux v0.94'!AC198&amp;" vs "&amp;'RT700 PinMux v0.95'!AC198)</f>
        <v/>
      </c>
      <c r="AD198" s="11" t="str">
        <f>IF('RT700 PinMux v0.94'!AD198='RT700 PinMux v0.95'!AD198,"",'RT700 PinMux v0.94'!AD198&amp;" vs "&amp;'RT700 PinMux v0.95'!AD198)</f>
        <v/>
      </c>
      <c r="AE198" s="21" t="str">
        <f>IF('RT700 PinMux v0.94'!AE198='RT700 PinMux v0.95'!AE198,"",'RT700 PinMux v0.94'!AE198&amp;" vs "&amp;'RT700 PinMux v0.95'!AE198)</f>
        <v/>
      </c>
      <c r="AF198" s="10" t="str">
        <f>IF('RT700 PinMux v0.94'!AF198='RT700 PinMux v0.95'!AF198,"",'RT700 PinMux v0.94'!AF198&amp;" vs "&amp;'RT700 PinMux v0.95'!AF198)</f>
        <v/>
      </c>
    </row>
    <row r="199" spans="2:32" s="7" customFormat="1" ht="11.5" x14ac:dyDescent="0.25">
      <c r="B199" s="228" t="str">
        <f>'RT700 PinMux v0.95'!B199</f>
        <v>Sense VDD1</v>
      </c>
      <c r="C199" s="217" t="str">
        <f>'RT700 PinMux v0.95'!C199</f>
        <v>VDDIO</v>
      </c>
      <c r="D199" s="113" t="str">
        <f>IF('RT700 PinMux v0.94'!D199='RT700 PinMux v0.95'!D199,"",'RT700 PinMux v0.94'!D199&amp;" vs "&amp;'RT700 PinMux v0.95'!D199)</f>
        <v/>
      </c>
      <c r="E199" s="186" t="str">
        <f>IF('RT700 PinMux v0.94'!E199='RT700 PinMux v0.95'!E199,"",'RT700 PinMux v0.94'!E199&amp;" vs "&amp;'RT700 PinMux v0.95'!E199)</f>
        <v/>
      </c>
      <c r="F199" s="186" t="str">
        <f>IF('RT700 PinMux v0.94'!F199='RT700 PinMux v0.95'!F199,"",'RT700 PinMux v0.94'!F199&amp;" vs "&amp;'RT700 PinMux v0.95'!F199)</f>
        <v/>
      </c>
      <c r="G199" s="202" t="str">
        <f>IF('RT700 PinMux v0.94'!G199='RT700 PinMux v0.95'!G199,"",'RT700 PinMux v0.94'!G199&amp;" vs "&amp;'RT700 PinMux v0.95'!G199)</f>
        <v/>
      </c>
      <c r="H199" s="202" t="str">
        <f>IF('RT700 PinMux v0.94'!H199='RT700 PinMux v0.95'!H199,"",'RT700 PinMux v0.94'!H199&amp;" vs "&amp;'RT700 PinMux v0.95'!H199)</f>
        <v/>
      </c>
      <c r="I199" s="202" t="str">
        <f>IF('RT700 PinMux v0.94'!I199='RT700 PinMux v0.95'!I199,"",'RT700 PinMux v0.94'!I199&amp;" vs "&amp;'RT700 PinMux v0.95'!I199)</f>
        <v/>
      </c>
      <c r="J199" s="202" t="str">
        <f>IF('RT700 PinMux v0.94'!J199='RT700 PinMux v0.95'!J199,"",'RT700 PinMux v0.94'!J199&amp;" vs "&amp;'RT700 PinMux v0.95'!J199)</f>
        <v/>
      </c>
      <c r="K199" s="203" t="str">
        <f>IF('RT700 PinMux v0.94'!K199='RT700 PinMux v0.95'!K199,"",'RT700 PinMux v0.94'!K199&amp;" vs "&amp;'RT700 PinMux v0.95'!K199)</f>
        <v/>
      </c>
      <c r="L199" s="324" t="str">
        <f>IF('RT700 PinMux v0.94'!L199='RT700 PinMux v0.95'!L199,"",'RT700 PinMux v0.94'!L199&amp;" vs "&amp;'RT700 PinMux v0.95'!L199)</f>
        <v/>
      </c>
      <c r="M199" s="95" t="str">
        <f>IF('RT700 PinMux v0.94'!M199='RT700 PinMux v0.95'!M199,"",'RT700 PinMux v0.94'!M199&amp;" vs "&amp;'RT700 PinMux v0.95'!M199)</f>
        <v/>
      </c>
      <c r="N199" s="102" t="str">
        <f>IF('RT700 PinMux v0.94'!N199='RT700 PinMux v0.95'!N199,"",'RT700 PinMux v0.94'!N199&amp;" vs "&amp;'RT700 PinMux v0.95'!N199)</f>
        <v/>
      </c>
      <c r="O199" s="101" t="str">
        <f>IF('RT700 PinMux v0.94'!O199='RT700 PinMux v0.95'!O199,"",'RT700 PinMux v0.94'!O199&amp;" vs "&amp;'RT700 PinMux v0.95'!O199)</f>
        <v/>
      </c>
      <c r="P199" s="134" t="str">
        <f>IF('RT700 PinMux v0.94'!P199='RT700 PinMux v0.95'!P199,"",'RT700 PinMux v0.94'!P199&amp;" vs "&amp;'RT700 PinMux v0.95'!P199)</f>
        <v/>
      </c>
      <c r="Q199" s="134" t="str">
        <f>IF('RT700 PinMux v0.94'!Q199='RT700 PinMux v0.95'!Q199,"",'RT700 PinMux v0.94'!Q199&amp;" vs "&amp;'RT700 PinMux v0.95'!Q199)</f>
        <v/>
      </c>
      <c r="R199" s="134" t="str">
        <f>IF('RT700 PinMux v0.94'!R199='RT700 PinMux v0.95'!R199,"",'RT700 PinMux v0.94'!R199&amp;" vs "&amp;'RT700 PinMux v0.95'!R199)</f>
        <v/>
      </c>
      <c r="S199" s="134" t="str">
        <f>IF('RT700 PinMux v0.94'!S199='RT700 PinMux v0.95'!S199,"",'RT700 PinMux v0.94'!S199&amp;" vs "&amp;'RT700 PinMux v0.95'!S199)</f>
        <v/>
      </c>
      <c r="T199" s="134"/>
      <c r="U199" s="134"/>
      <c r="V199" s="134"/>
      <c r="W199" s="134"/>
      <c r="X199" s="134"/>
      <c r="Y199" s="134"/>
      <c r="Z199" s="134"/>
      <c r="AA199" s="356" t="str">
        <f>IF('RT700 PinMux v0.94'!AA199='RT700 PinMux v0.95'!AA199,"",'RT700 PinMux v0.94'!AA199&amp;" vs "&amp;'RT700 PinMux v0.95'!AA199)</f>
        <v/>
      </c>
      <c r="AB199" s="199" t="str">
        <f>IF('RT700 PinMux v0.94'!AB199='RT700 PinMux v0.95'!AB199,"",'RT700 PinMux v0.94'!AB199&amp;" vs "&amp;'RT700 PinMux v0.95'!AB199)</f>
        <v/>
      </c>
      <c r="AC199" s="54" t="str">
        <f>IF('RT700 PinMux v0.94'!AC199='RT700 PinMux v0.95'!AC199,"",'RT700 PinMux v0.94'!AC199&amp;" vs "&amp;'RT700 PinMux v0.95'!AC199)</f>
        <v/>
      </c>
      <c r="AD199" s="11" t="str">
        <f>IF('RT700 PinMux v0.94'!AD199='RT700 PinMux v0.95'!AD199,"",'RT700 PinMux v0.94'!AD199&amp;" vs "&amp;'RT700 PinMux v0.95'!AD199)</f>
        <v/>
      </c>
      <c r="AE199" s="21" t="str">
        <f>IF('RT700 PinMux v0.94'!AE199='RT700 PinMux v0.95'!AE199,"",'RT700 PinMux v0.94'!AE199&amp;" vs "&amp;'RT700 PinMux v0.95'!AE199)</f>
        <v/>
      </c>
      <c r="AF199" s="10" t="str">
        <f>IF('RT700 PinMux v0.94'!AF199='RT700 PinMux v0.95'!AF199,"",'RT700 PinMux v0.94'!AF199&amp;" vs "&amp;'RT700 PinMux v0.95'!AF199)</f>
        <v/>
      </c>
    </row>
    <row r="200" spans="2:32" s="7" customFormat="1" ht="11.5" x14ac:dyDescent="0.25">
      <c r="B200" s="228" t="str">
        <f>'RT700 PinMux v0.95'!B200</f>
        <v>Sense VDD1</v>
      </c>
      <c r="C200" s="217" t="str">
        <f>'RT700 PinMux v0.95'!C200</f>
        <v>VDDIO</v>
      </c>
      <c r="D200" s="113" t="str">
        <f>IF('RT700 PinMux v0.94'!D200='RT700 PinMux v0.95'!D200,"",'RT700 PinMux v0.94'!D200&amp;" vs "&amp;'RT700 PinMux v0.95'!D200)</f>
        <v/>
      </c>
      <c r="E200" s="113" t="str">
        <f>IF('RT700 PinMux v0.94'!E200='RT700 PinMux v0.95'!E200,"",'RT700 PinMux v0.94'!E200&amp;" vs "&amp;'RT700 PinMux v0.95'!E200)</f>
        <v/>
      </c>
      <c r="F200" s="113" t="str">
        <f>IF('RT700 PinMux v0.94'!F200='RT700 PinMux v0.95'!F200,"",'RT700 PinMux v0.94'!F200&amp;" vs "&amp;'RT700 PinMux v0.95'!F200)</f>
        <v/>
      </c>
      <c r="G200" s="202" t="str">
        <f>IF('RT700 PinMux v0.94'!G200='RT700 PinMux v0.95'!G200,"",'RT700 PinMux v0.94'!G200&amp;" vs "&amp;'RT700 PinMux v0.95'!G200)</f>
        <v/>
      </c>
      <c r="H200" s="202" t="str">
        <f>IF('RT700 PinMux v0.94'!H200='RT700 PinMux v0.95'!H200,"",'RT700 PinMux v0.94'!H200&amp;" vs "&amp;'RT700 PinMux v0.95'!H200)</f>
        <v/>
      </c>
      <c r="I200" s="202" t="str">
        <f>IF('RT700 PinMux v0.94'!I200='RT700 PinMux v0.95'!I200,"",'RT700 PinMux v0.94'!I200&amp;" vs "&amp;'RT700 PinMux v0.95'!I200)</f>
        <v/>
      </c>
      <c r="J200" s="202" t="str">
        <f>IF('RT700 PinMux v0.94'!J200='RT700 PinMux v0.95'!J200,"",'RT700 PinMux v0.94'!J200&amp;" vs "&amp;'RT700 PinMux v0.95'!J200)</f>
        <v/>
      </c>
      <c r="K200" s="203" t="str">
        <f>IF('RT700 PinMux v0.94'!K200='RT700 PinMux v0.95'!K200,"",'RT700 PinMux v0.94'!K200&amp;" vs "&amp;'RT700 PinMux v0.95'!K200)</f>
        <v/>
      </c>
      <c r="L200" s="324" t="str">
        <f>IF('RT700 PinMux v0.94'!L200='RT700 PinMux v0.95'!L200,"",'RT700 PinMux v0.94'!L200&amp;" vs "&amp;'RT700 PinMux v0.95'!L200)</f>
        <v/>
      </c>
      <c r="M200" s="95" t="str">
        <f>IF('RT700 PinMux v0.94'!M200='RT700 PinMux v0.95'!M200,"",'RT700 PinMux v0.94'!M200&amp;" vs "&amp;'RT700 PinMux v0.95'!M200)</f>
        <v/>
      </c>
      <c r="N200" s="102" t="str">
        <f>IF('RT700 PinMux v0.94'!N200='RT700 PinMux v0.95'!N200,"",'RT700 PinMux v0.94'!N200&amp;" vs "&amp;'RT700 PinMux v0.95'!N200)</f>
        <v/>
      </c>
      <c r="O200" s="102" t="str">
        <f>IF('RT700 PinMux v0.94'!O200='RT700 PinMux v0.95'!O200,"",'RT700 PinMux v0.94'!O200&amp;" vs "&amp;'RT700 PinMux v0.95'!O200)</f>
        <v/>
      </c>
      <c r="P200" s="134" t="str">
        <f>IF('RT700 PinMux v0.94'!P200='RT700 PinMux v0.95'!P200,"",'RT700 PinMux v0.94'!P200&amp;" vs "&amp;'RT700 PinMux v0.95'!P200)</f>
        <v/>
      </c>
      <c r="Q200" s="134" t="str">
        <f>IF('RT700 PinMux v0.94'!Q200='RT700 PinMux v0.95'!Q200,"",'RT700 PinMux v0.94'!Q200&amp;" vs "&amp;'RT700 PinMux v0.95'!Q200)</f>
        <v/>
      </c>
      <c r="R200" s="134" t="str">
        <f>IF('RT700 PinMux v0.94'!R200='RT700 PinMux v0.95'!R200,"",'RT700 PinMux v0.94'!R200&amp;" vs "&amp;'RT700 PinMux v0.95'!R200)</f>
        <v/>
      </c>
      <c r="S200" s="134" t="str">
        <f>IF('RT700 PinMux v0.94'!S200='RT700 PinMux v0.95'!S200,"",'RT700 PinMux v0.94'!S200&amp;" vs "&amp;'RT700 PinMux v0.95'!S200)</f>
        <v/>
      </c>
      <c r="T200" s="134"/>
      <c r="U200" s="134"/>
      <c r="V200" s="134"/>
      <c r="W200" s="134"/>
      <c r="X200" s="134"/>
      <c r="Y200" s="134"/>
      <c r="Z200" s="134"/>
      <c r="AA200" s="205" t="str">
        <f>IF('RT700 PinMux v0.94'!AA200='RT700 PinMux v0.95'!AA200,"",'RT700 PinMux v0.94'!AA200&amp;" vs "&amp;'RT700 PinMux v0.95'!AA200)</f>
        <v/>
      </c>
      <c r="AB200" s="199" t="str">
        <f>IF('RT700 PinMux v0.94'!AB200='RT700 PinMux v0.95'!AB200,"",'RT700 PinMux v0.94'!AB200&amp;" vs "&amp;'RT700 PinMux v0.95'!AB200)</f>
        <v/>
      </c>
      <c r="AC200" s="54" t="str">
        <f>IF('RT700 PinMux v0.94'!AC200='RT700 PinMux v0.95'!AC200,"",'RT700 PinMux v0.94'!AC200&amp;" vs "&amp;'RT700 PinMux v0.95'!AC200)</f>
        <v/>
      </c>
      <c r="AD200" s="11" t="str">
        <f>IF('RT700 PinMux v0.94'!AD200='RT700 PinMux v0.95'!AD200,"",'RT700 PinMux v0.94'!AD200&amp;" vs "&amp;'RT700 PinMux v0.95'!AD200)</f>
        <v/>
      </c>
      <c r="AE200" s="21" t="str">
        <f>IF('RT700 PinMux v0.94'!AE200='RT700 PinMux v0.95'!AE200,"",'RT700 PinMux v0.94'!AE200&amp;" vs "&amp;'RT700 PinMux v0.95'!AE200)</f>
        <v/>
      </c>
      <c r="AF200" s="10" t="str">
        <f>IF('RT700 PinMux v0.94'!AF200='RT700 PinMux v0.95'!AF200,"",'RT700 PinMux v0.94'!AF200&amp;" vs "&amp;'RT700 PinMux v0.95'!AF200)</f>
        <v/>
      </c>
    </row>
    <row r="201" spans="2:32" s="7" customFormat="1" ht="11.5" x14ac:dyDescent="0.25">
      <c r="B201" s="228" t="str">
        <f>'RT700 PinMux v0.95'!B201</f>
        <v>Sense VDD1</v>
      </c>
      <c r="C201" s="217" t="str">
        <f>'RT700 PinMux v0.95'!C201</f>
        <v>VDDIO</v>
      </c>
      <c r="D201" s="113" t="str">
        <f>IF('RT700 PinMux v0.94'!D201='RT700 PinMux v0.95'!D201,"",'RT700 PinMux v0.94'!D201&amp;" vs "&amp;'RT700 PinMux v0.95'!D201)</f>
        <v/>
      </c>
      <c r="E201" s="113" t="str">
        <f>IF('RT700 PinMux v0.94'!E201='RT700 PinMux v0.95'!E201,"",'RT700 PinMux v0.94'!E201&amp;" vs "&amp;'RT700 PinMux v0.95'!E201)</f>
        <v/>
      </c>
      <c r="F201" s="113" t="str">
        <f>IF('RT700 PinMux v0.94'!F201='RT700 PinMux v0.95'!F201,"",'RT700 PinMux v0.94'!F201&amp;" vs "&amp;'RT700 PinMux v0.95'!F201)</f>
        <v/>
      </c>
      <c r="G201" s="202" t="str">
        <f>IF('RT700 PinMux v0.94'!G201='RT700 PinMux v0.95'!G201,"",'RT700 PinMux v0.94'!G201&amp;" vs "&amp;'RT700 PinMux v0.95'!G201)</f>
        <v/>
      </c>
      <c r="H201" s="202" t="str">
        <f>IF('RT700 PinMux v0.94'!H201='RT700 PinMux v0.95'!H201,"",'RT700 PinMux v0.94'!H201&amp;" vs "&amp;'RT700 PinMux v0.95'!H201)</f>
        <v/>
      </c>
      <c r="I201" s="202" t="str">
        <f>IF('RT700 PinMux v0.94'!I201='RT700 PinMux v0.95'!I201,"",'RT700 PinMux v0.94'!I201&amp;" vs "&amp;'RT700 PinMux v0.95'!I201)</f>
        <v/>
      </c>
      <c r="J201" s="202" t="str">
        <f>IF('RT700 PinMux v0.94'!J201='RT700 PinMux v0.95'!J201,"",'RT700 PinMux v0.94'!J201&amp;" vs "&amp;'RT700 PinMux v0.95'!J201)</f>
        <v/>
      </c>
      <c r="K201" s="203" t="str">
        <f>IF('RT700 PinMux v0.94'!K201='RT700 PinMux v0.95'!K201,"",'RT700 PinMux v0.94'!K201&amp;" vs "&amp;'RT700 PinMux v0.95'!K201)</f>
        <v/>
      </c>
      <c r="L201" s="324" t="str">
        <f>IF('RT700 PinMux v0.94'!L201='RT700 PinMux v0.95'!L201,"",'RT700 PinMux v0.94'!L201&amp;" vs "&amp;'RT700 PinMux v0.95'!L201)</f>
        <v/>
      </c>
      <c r="M201" s="95" t="str">
        <f>IF('RT700 PinMux v0.94'!M201='RT700 PinMux v0.95'!M201,"",'RT700 PinMux v0.94'!M201&amp;" vs "&amp;'RT700 PinMux v0.95'!M201)</f>
        <v/>
      </c>
      <c r="N201" s="102" t="str">
        <f>IF('RT700 PinMux v0.94'!N201='RT700 PinMux v0.95'!N201,"",'RT700 PinMux v0.94'!N201&amp;" vs "&amp;'RT700 PinMux v0.95'!N201)</f>
        <v/>
      </c>
      <c r="O201" s="102" t="str">
        <f>IF('RT700 PinMux v0.94'!O201='RT700 PinMux v0.95'!O201,"",'RT700 PinMux v0.94'!O201&amp;" vs "&amp;'RT700 PinMux v0.95'!O201)</f>
        <v/>
      </c>
      <c r="P201" s="104" t="str">
        <f>IF('RT700 PinMux v0.94'!P201='RT700 PinMux v0.95'!P201,"",'RT700 PinMux v0.94'!P201&amp;" vs "&amp;'RT700 PinMux v0.95'!P201)</f>
        <v/>
      </c>
      <c r="Q201" s="134" t="str">
        <f>IF('RT700 PinMux v0.94'!Q201='RT700 PinMux v0.95'!Q201,"",'RT700 PinMux v0.94'!Q201&amp;" vs "&amp;'RT700 PinMux v0.95'!Q201)</f>
        <v/>
      </c>
      <c r="R201" s="134" t="str">
        <f>IF('RT700 PinMux v0.94'!R201='RT700 PinMux v0.95'!R201,"",'RT700 PinMux v0.94'!R201&amp;" vs "&amp;'RT700 PinMux v0.95'!R201)</f>
        <v/>
      </c>
      <c r="S201" s="134" t="str">
        <f>IF('RT700 PinMux v0.94'!S201='RT700 PinMux v0.95'!S201,"",'RT700 PinMux v0.94'!S201&amp;" vs "&amp;'RT700 PinMux v0.95'!S201)</f>
        <v/>
      </c>
      <c r="T201" s="134"/>
      <c r="U201" s="134"/>
      <c r="V201" s="134"/>
      <c r="W201" s="134"/>
      <c r="X201" s="134"/>
      <c r="Y201" s="134"/>
      <c r="Z201" s="134"/>
      <c r="AA201" s="205" t="str">
        <f>IF('RT700 PinMux v0.94'!AA201='RT700 PinMux v0.95'!AA201,"",'RT700 PinMux v0.94'!AA201&amp;" vs "&amp;'RT700 PinMux v0.95'!AA201)</f>
        <v/>
      </c>
      <c r="AB201" s="199" t="str">
        <f>IF('RT700 PinMux v0.94'!AB201='RT700 PinMux v0.95'!AB201,"",'RT700 PinMux v0.94'!AB201&amp;" vs "&amp;'RT700 PinMux v0.95'!AB201)</f>
        <v/>
      </c>
      <c r="AC201" s="54" t="str">
        <f>IF('RT700 PinMux v0.94'!AC201='RT700 PinMux v0.95'!AC201,"",'RT700 PinMux v0.94'!AC201&amp;" vs "&amp;'RT700 PinMux v0.95'!AC201)</f>
        <v/>
      </c>
      <c r="AD201" s="11" t="str">
        <f>IF('RT700 PinMux v0.94'!AD201='RT700 PinMux v0.95'!AD201,"",'RT700 PinMux v0.94'!AD201&amp;" vs "&amp;'RT700 PinMux v0.95'!AD201)</f>
        <v/>
      </c>
      <c r="AE201" s="21" t="str">
        <f>IF('RT700 PinMux v0.94'!AE201='RT700 PinMux v0.95'!AE201,"",'RT700 PinMux v0.94'!AE201&amp;" vs "&amp;'RT700 PinMux v0.95'!AE201)</f>
        <v/>
      </c>
      <c r="AF201" s="10" t="str">
        <f>IF('RT700 PinMux v0.94'!AF201='RT700 PinMux v0.95'!AF201,"",'RT700 PinMux v0.94'!AF201&amp;" vs "&amp;'RT700 PinMux v0.95'!AF201)</f>
        <v/>
      </c>
    </row>
    <row r="202" spans="2:32" s="7" customFormat="1" ht="11.5" x14ac:dyDescent="0.25">
      <c r="B202" s="228" t="str">
        <f>'RT700 PinMux v0.95'!B202</f>
        <v>Sense VDD1</v>
      </c>
      <c r="C202" s="217" t="str">
        <f>'RT700 PinMux v0.95'!C202</f>
        <v>VDDIO</v>
      </c>
      <c r="D202" s="113" t="str">
        <f>IF('RT700 PinMux v0.94'!D202='RT700 PinMux v0.95'!D202,"",'RT700 PinMux v0.94'!D202&amp;" vs "&amp;'RT700 PinMux v0.95'!D202)</f>
        <v/>
      </c>
      <c r="E202" s="113" t="str">
        <f>IF('RT700 PinMux v0.94'!E202='RT700 PinMux v0.95'!E202,"",'RT700 PinMux v0.94'!E202&amp;" vs "&amp;'RT700 PinMux v0.95'!E202)</f>
        <v/>
      </c>
      <c r="F202" s="113" t="str">
        <f>IF('RT700 PinMux v0.94'!F202='RT700 PinMux v0.95'!F202,"",'RT700 PinMux v0.94'!F202&amp;" vs "&amp;'RT700 PinMux v0.95'!F202)</f>
        <v/>
      </c>
      <c r="G202" s="202" t="str">
        <f>IF('RT700 PinMux v0.94'!G202='RT700 PinMux v0.95'!G202,"",'RT700 PinMux v0.94'!G202&amp;" vs "&amp;'RT700 PinMux v0.95'!G202)</f>
        <v/>
      </c>
      <c r="H202" s="202" t="str">
        <f>IF('RT700 PinMux v0.94'!H202='RT700 PinMux v0.95'!H202,"",'RT700 PinMux v0.94'!H202&amp;" vs "&amp;'RT700 PinMux v0.95'!H202)</f>
        <v/>
      </c>
      <c r="I202" s="202" t="str">
        <f>IF('RT700 PinMux v0.94'!I202='RT700 PinMux v0.95'!I202,"",'RT700 PinMux v0.94'!I202&amp;" vs "&amp;'RT700 PinMux v0.95'!I202)</f>
        <v/>
      </c>
      <c r="J202" s="202" t="str">
        <f>IF('RT700 PinMux v0.94'!J202='RT700 PinMux v0.95'!J202,"",'RT700 PinMux v0.94'!J202&amp;" vs "&amp;'RT700 PinMux v0.95'!J202)</f>
        <v/>
      </c>
      <c r="K202" s="203" t="str">
        <f>IF('RT700 PinMux v0.94'!K202='RT700 PinMux v0.95'!K202,"",'RT700 PinMux v0.94'!K202&amp;" vs "&amp;'RT700 PinMux v0.95'!K202)</f>
        <v/>
      </c>
      <c r="L202" s="324" t="str">
        <f>IF('RT700 PinMux v0.94'!L202='RT700 PinMux v0.95'!L202,"",'RT700 PinMux v0.94'!L202&amp;" vs "&amp;'RT700 PinMux v0.95'!L202)</f>
        <v/>
      </c>
      <c r="M202" s="95" t="str">
        <f>IF('RT700 PinMux v0.94'!M202='RT700 PinMux v0.95'!M202,"",'RT700 PinMux v0.94'!M202&amp;" vs "&amp;'RT700 PinMux v0.95'!M202)</f>
        <v/>
      </c>
      <c r="N202" s="102" t="str">
        <f>IF('RT700 PinMux v0.94'!N202='RT700 PinMux v0.95'!N202,"",'RT700 PinMux v0.94'!N202&amp;" vs "&amp;'RT700 PinMux v0.95'!N202)</f>
        <v/>
      </c>
      <c r="O202" s="102" t="str">
        <f>IF('RT700 PinMux v0.94'!O202='RT700 PinMux v0.95'!O202,"",'RT700 PinMux v0.94'!O202&amp;" vs "&amp;'RT700 PinMux v0.95'!O202)</f>
        <v/>
      </c>
      <c r="P202" s="108" t="str">
        <f>IF('RT700 PinMux v0.94'!P202='RT700 PinMux v0.95'!P202,"",'RT700 PinMux v0.94'!P202&amp;" vs "&amp;'RT700 PinMux v0.95'!P202)</f>
        <v/>
      </c>
      <c r="Q202" s="134" t="str">
        <f>IF('RT700 PinMux v0.94'!Q202='RT700 PinMux v0.95'!Q202,"",'RT700 PinMux v0.94'!Q202&amp;" vs "&amp;'RT700 PinMux v0.95'!Q202)</f>
        <v/>
      </c>
      <c r="R202" s="134" t="str">
        <f>IF('RT700 PinMux v0.94'!R202='RT700 PinMux v0.95'!R202,"",'RT700 PinMux v0.94'!R202&amp;" vs "&amp;'RT700 PinMux v0.95'!R202)</f>
        <v/>
      </c>
      <c r="S202" s="134" t="str">
        <f>IF('RT700 PinMux v0.94'!S202='RT700 PinMux v0.95'!S202,"",'RT700 PinMux v0.94'!S202&amp;" vs "&amp;'RT700 PinMux v0.95'!S202)</f>
        <v/>
      </c>
      <c r="T202" s="134"/>
      <c r="U202" s="134"/>
      <c r="V202" s="134"/>
      <c r="W202" s="134"/>
      <c r="X202" s="134"/>
      <c r="Y202" s="134"/>
      <c r="Z202" s="134"/>
      <c r="AA202" s="205" t="str">
        <f>IF('RT700 PinMux v0.94'!AA202='RT700 PinMux v0.95'!AA202,"",'RT700 PinMux v0.94'!AA202&amp;" vs "&amp;'RT700 PinMux v0.95'!AA202)</f>
        <v/>
      </c>
      <c r="AB202" s="199" t="str">
        <f>IF('RT700 PinMux v0.94'!AB202='RT700 PinMux v0.95'!AB202,"",'RT700 PinMux v0.94'!AB202&amp;" vs "&amp;'RT700 PinMux v0.95'!AB202)</f>
        <v/>
      </c>
      <c r="AC202" s="54" t="str">
        <f>IF('RT700 PinMux v0.94'!AC202='RT700 PinMux v0.95'!AC202,"",'RT700 PinMux v0.94'!AC202&amp;" vs "&amp;'RT700 PinMux v0.95'!AC202)</f>
        <v/>
      </c>
      <c r="AD202" s="11" t="str">
        <f>IF('RT700 PinMux v0.94'!AD202='RT700 PinMux v0.95'!AD202,"",'RT700 PinMux v0.94'!AD202&amp;" vs "&amp;'RT700 PinMux v0.95'!AD202)</f>
        <v/>
      </c>
      <c r="AE202" s="21" t="str">
        <f>IF('RT700 PinMux v0.94'!AE202='RT700 PinMux v0.95'!AE202,"",'RT700 PinMux v0.94'!AE202&amp;" vs "&amp;'RT700 PinMux v0.95'!AE202)</f>
        <v/>
      </c>
      <c r="AF202" s="10" t="str">
        <f>IF('RT700 PinMux v0.94'!AF202='RT700 PinMux v0.95'!AF202,"",'RT700 PinMux v0.94'!AF202&amp;" vs "&amp;'RT700 PinMux v0.95'!AF202)</f>
        <v/>
      </c>
    </row>
    <row r="203" spans="2:32" s="7" customFormat="1" ht="11.5" x14ac:dyDescent="0.25">
      <c r="B203" s="228" t="str">
        <f>'RT700 PinMux v0.95'!B203</f>
        <v>Sense VDD1</v>
      </c>
      <c r="C203" s="217" t="str">
        <f>'RT700 PinMux v0.95'!C203</f>
        <v>VDDIO</v>
      </c>
      <c r="D203" s="113" t="str">
        <f>IF('RT700 PinMux v0.94'!D203='RT700 PinMux v0.95'!D203,"",'RT700 PinMux v0.94'!D203&amp;" vs "&amp;'RT700 PinMux v0.95'!D203)</f>
        <v/>
      </c>
      <c r="E203" s="186" t="str">
        <f>IF('RT700 PinMux v0.94'!E203='RT700 PinMux v0.95'!E203,"",'RT700 PinMux v0.94'!E203&amp;" vs "&amp;'RT700 PinMux v0.95'!E203)</f>
        <v/>
      </c>
      <c r="F203" s="113" t="str">
        <f>IF('RT700 PinMux v0.94'!F203='RT700 PinMux v0.95'!F203,"",'RT700 PinMux v0.94'!F203&amp;" vs "&amp;'RT700 PinMux v0.95'!F203)</f>
        <v/>
      </c>
      <c r="G203" s="202" t="str">
        <f>IF('RT700 PinMux v0.94'!G203='RT700 PinMux v0.95'!G203,"",'RT700 PinMux v0.94'!G203&amp;" vs "&amp;'RT700 PinMux v0.95'!G203)</f>
        <v/>
      </c>
      <c r="H203" s="202" t="str">
        <f>IF('RT700 PinMux v0.94'!H203='RT700 PinMux v0.95'!H203,"",'RT700 PinMux v0.94'!H203&amp;" vs "&amp;'RT700 PinMux v0.95'!H203)</f>
        <v/>
      </c>
      <c r="I203" s="202" t="str">
        <f>IF('RT700 PinMux v0.94'!I203='RT700 PinMux v0.95'!I203,"",'RT700 PinMux v0.94'!I203&amp;" vs "&amp;'RT700 PinMux v0.95'!I203)</f>
        <v/>
      </c>
      <c r="J203" s="202" t="str">
        <f>IF('RT700 PinMux v0.94'!J203='RT700 PinMux v0.95'!J203,"",'RT700 PinMux v0.94'!J203&amp;" vs "&amp;'RT700 PinMux v0.95'!J203)</f>
        <v/>
      </c>
      <c r="K203" s="203" t="str">
        <f>IF('RT700 PinMux v0.94'!K203='RT700 PinMux v0.95'!K203,"",'RT700 PinMux v0.94'!K203&amp;" vs "&amp;'RT700 PinMux v0.95'!K203)</f>
        <v/>
      </c>
      <c r="L203" s="324" t="str">
        <f>IF('RT700 PinMux v0.94'!L203='RT700 PinMux v0.95'!L203,"",'RT700 PinMux v0.94'!L203&amp;" vs "&amp;'RT700 PinMux v0.95'!L203)</f>
        <v/>
      </c>
      <c r="M203" s="95" t="str">
        <f>IF('RT700 PinMux v0.94'!M203='RT700 PinMux v0.95'!M203,"",'RT700 PinMux v0.94'!M203&amp;" vs "&amp;'RT700 PinMux v0.95'!M203)</f>
        <v/>
      </c>
      <c r="N203" s="102" t="str">
        <f>IF('RT700 PinMux v0.94'!N203='RT700 PinMux v0.95'!N203,"",'RT700 PinMux v0.94'!N203&amp;" vs "&amp;'RT700 PinMux v0.95'!N203)</f>
        <v/>
      </c>
      <c r="O203" s="95" t="str">
        <f>IF('RT700 PinMux v0.94'!O203='RT700 PinMux v0.95'!O203,"",'RT700 PinMux v0.94'!O203&amp;" vs "&amp;'RT700 PinMux v0.95'!O203)</f>
        <v/>
      </c>
      <c r="P203" s="108" t="str">
        <f>IF('RT700 PinMux v0.94'!P203='RT700 PinMux v0.95'!P203,"",'RT700 PinMux v0.94'!P203&amp;" vs "&amp;'RT700 PinMux v0.95'!P203)</f>
        <v/>
      </c>
      <c r="Q203" s="134" t="str">
        <f>IF('RT700 PinMux v0.94'!Q203='RT700 PinMux v0.95'!Q203,"",'RT700 PinMux v0.94'!Q203&amp;" vs "&amp;'RT700 PinMux v0.95'!Q203)</f>
        <v/>
      </c>
      <c r="R203" s="134" t="str">
        <f>IF('RT700 PinMux v0.94'!R203='RT700 PinMux v0.95'!R203,"",'RT700 PinMux v0.94'!R203&amp;" vs "&amp;'RT700 PinMux v0.95'!R203)</f>
        <v/>
      </c>
      <c r="S203" s="134" t="str">
        <f>IF('RT700 PinMux v0.94'!S203='RT700 PinMux v0.95'!S203,"",'RT700 PinMux v0.94'!S203&amp;" vs "&amp;'RT700 PinMux v0.95'!S203)</f>
        <v/>
      </c>
      <c r="T203" s="134"/>
      <c r="U203" s="134"/>
      <c r="V203" s="134"/>
      <c r="W203" s="134"/>
      <c r="X203" s="134"/>
      <c r="Y203" s="134"/>
      <c r="Z203" s="134"/>
      <c r="AA203" s="205" t="str">
        <f>IF('RT700 PinMux v0.94'!AA203='RT700 PinMux v0.95'!AA203,"",'RT700 PinMux v0.94'!AA203&amp;" vs "&amp;'RT700 PinMux v0.95'!AA203)</f>
        <v/>
      </c>
      <c r="AB203" s="199" t="str">
        <f>IF('RT700 PinMux v0.94'!AB203='RT700 PinMux v0.95'!AB203,"",'RT700 PinMux v0.94'!AB203&amp;" vs "&amp;'RT700 PinMux v0.95'!AB203)</f>
        <v/>
      </c>
      <c r="AC203" s="54" t="str">
        <f>IF('RT700 PinMux v0.94'!AC203='RT700 PinMux v0.95'!AC203,"",'RT700 PinMux v0.94'!AC203&amp;" vs "&amp;'RT700 PinMux v0.95'!AC203)</f>
        <v/>
      </c>
      <c r="AD203" s="11" t="str">
        <f>IF('RT700 PinMux v0.94'!AD203='RT700 PinMux v0.95'!AD203,"",'RT700 PinMux v0.94'!AD203&amp;" vs "&amp;'RT700 PinMux v0.95'!AD203)</f>
        <v/>
      </c>
      <c r="AE203" s="21" t="str">
        <f>IF('RT700 PinMux v0.94'!AE203='RT700 PinMux v0.95'!AE203,"",'RT700 PinMux v0.94'!AE203&amp;" vs "&amp;'RT700 PinMux v0.95'!AE203)</f>
        <v/>
      </c>
      <c r="AF203" s="10" t="str">
        <f>IF('RT700 PinMux v0.94'!AF203='RT700 PinMux v0.95'!AF203,"",'RT700 PinMux v0.94'!AF203&amp;" vs "&amp;'RT700 PinMux v0.95'!AF203)</f>
        <v/>
      </c>
    </row>
    <row r="204" spans="2:32" s="7" customFormat="1" ht="11.5" x14ac:dyDescent="0.25">
      <c r="B204" s="228" t="str">
        <f>'RT700 PinMux v0.95'!B204</f>
        <v>Sense VDD1</v>
      </c>
      <c r="C204" s="217" t="str">
        <f>'RT700 PinMux v0.95'!C204</f>
        <v>VDDIO</v>
      </c>
      <c r="D204" s="113" t="str">
        <f>IF('RT700 PinMux v0.94'!D204='RT700 PinMux v0.95'!D204,"",'RT700 PinMux v0.94'!D204&amp;" vs "&amp;'RT700 PinMux v0.95'!D204)</f>
        <v/>
      </c>
      <c r="E204" s="186" t="str">
        <f>IF('RT700 PinMux v0.94'!E204='RT700 PinMux v0.95'!E204,"",'RT700 PinMux v0.94'!E204&amp;" vs "&amp;'RT700 PinMux v0.95'!E204)</f>
        <v/>
      </c>
      <c r="F204" s="113" t="str">
        <f>IF('RT700 PinMux v0.94'!F204='RT700 PinMux v0.95'!F204,"",'RT700 PinMux v0.94'!F204&amp;" vs "&amp;'RT700 PinMux v0.95'!F204)</f>
        <v/>
      </c>
      <c r="G204" s="202" t="str">
        <f>IF('RT700 PinMux v0.94'!G204='RT700 PinMux v0.95'!G204,"",'RT700 PinMux v0.94'!G204&amp;" vs "&amp;'RT700 PinMux v0.95'!G204)</f>
        <v/>
      </c>
      <c r="H204" s="202" t="str">
        <f>IF('RT700 PinMux v0.94'!H204='RT700 PinMux v0.95'!H204,"",'RT700 PinMux v0.94'!H204&amp;" vs "&amp;'RT700 PinMux v0.95'!H204)</f>
        <v/>
      </c>
      <c r="I204" s="202" t="str">
        <f>IF('RT700 PinMux v0.94'!I204='RT700 PinMux v0.95'!I204,"",'RT700 PinMux v0.94'!I204&amp;" vs "&amp;'RT700 PinMux v0.95'!I204)</f>
        <v/>
      </c>
      <c r="J204" s="202" t="str">
        <f>IF('RT700 PinMux v0.94'!J204='RT700 PinMux v0.95'!J204,"",'RT700 PinMux v0.94'!J204&amp;" vs "&amp;'RT700 PinMux v0.95'!J204)</f>
        <v/>
      </c>
      <c r="K204" s="203" t="str">
        <f>IF('RT700 PinMux v0.94'!K204='RT700 PinMux v0.95'!K204,"",'RT700 PinMux v0.94'!K204&amp;" vs "&amp;'RT700 PinMux v0.95'!K204)</f>
        <v/>
      </c>
      <c r="L204" s="324" t="str">
        <f>IF('RT700 PinMux v0.94'!L204='RT700 PinMux v0.95'!L204,"",'RT700 PinMux v0.94'!L204&amp;" vs "&amp;'RT700 PinMux v0.95'!L204)</f>
        <v/>
      </c>
      <c r="M204" s="95" t="str">
        <f>IF('RT700 PinMux v0.94'!M204='RT700 PinMux v0.95'!M204,"",'RT700 PinMux v0.94'!M204&amp;" vs "&amp;'RT700 PinMux v0.95'!M204)</f>
        <v/>
      </c>
      <c r="N204" s="102" t="str">
        <f>IF('RT700 PinMux v0.94'!N204='RT700 PinMux v0.95'!N204,"",'RT700 PinMux v0.94'!N204&amp;" vs "&amp;'RT700 PinMux v0.95'!N204)</f>
        <v/>
      </c>
      <c r="O204" s="95" t="str">
        <f>IF('RT700 PinMux v0.94'!O204='RT700 PinMux v0.95'!O204,"",'RT700 PinMux v0.94'!O204&amp;" vs "&amp;'RT700 PinMux v0.95'!O204)</f>
        <v/>
      </c>
      <c r="P204" s="108" t="str">
        <f>IF('RT700 PinMux v0.94'!P204='RT700 PinMux v0.95'!P204,"",'RT700 PinMux v0.94'!P204&amp;" vs "&amp;'RT700 PinMux v0.95'!P204)</f>
        <v/>
      </c>
      <c r="Q204" s="134" t="str">
        <f>IF('RT700 PinMux v0.94'!Q204='RT700 PinMux v0.95'!Q204,"",'RT700 PinMux v0.94'!Q204&amp;" vs "&amp;'RT700 PinMux v0.95'!Q204)</f>
        <v/>
      </c>
      <c r="R204" s="134" t="str">
        <f>IF('RT700 PinMux v0.94'!R204='RT700 PinMux v0.95'!R204,"",'RT700 PinMux v0.94'!R204&amp;" vs "&amp;'RT700 PinMux v0.95'!R204)</f>
        <v/>
      </c>
      <c r="S204" s="134" t="str">
        <f>IF('RT700 PinMux v0.94'!S204='RT700 PinMux v0.95'!S204,"",'RT700 PinMux v0.94'!S204&amp;" vs "&amp;'RT700 PinMux v0.95'!S204)</f>
        <v/>
      </c>
      <c r="T204" s="134"/>
      <c r="U204" s="134"/>
      <c r="V204" s="134"/>
      <c r="W204" s="134"/>
      <c r="X204" s="134"/>
      <c r="Y204" s="134"/>
      <c r="Z204" s="134"/>
      <c r="AA204" s="205" t="str">
        <f>IF('RT700 PinMux v0.94'!AA204='RT700 PinMux v0.95'!AA204,"",'RT700 PinMux v0.94'!AA204&amp;" vs "&amp;'RT700 PinMux v0.95'!AA204)</f>
        <v/>
      </c>
      <c r="AB204" s="199" t="str">
        <f>IF('RT700 PinMux v0.94'!AB204='RT700 PinMux v0.95'!AB204,"",'RT700 PinMux v0.94'!AB204&amp;" vs "&amp;'RT700 PinMux v0.95'!AB204)</f>
        <v/>
      </c>
      <c r="AC204" s="54" t="str">
        <f>IF('RT700 PinMux v0.94'!AC204='RT700 PinMux v0.95'!AC204,"",'RT700 PinMux v0.94'!AC204&amp;" vs "&amp;'RT700 PinMux v0.95'!AC204)</f>
        <v/>
      </c>
      <c r="AD204" s="11" t="str">
        <f>IF('RT700 PinMux v0.94'!AD204='RT700 PinMux v0.95'!AD204,"",'RT700 PinMux v0.94'!AD204&amp;" vs "&amp;'RT700 PinMux v0.95'!AD204)</f>
        <v/>
      </c>
      <c r="AE204" s="21" t="str">
        <f>IF('RT700 PinMux v0.94'!AE204='RT700 PinMux v0.95'!AE204,"",'RT700 PinMux v0.94'!AE204&amp;" vs "&amp;'RT700 PinMux v0.95'!AE204)</f>
        <v/>
      </c>
      <c r="AF204" s="10" t="str">
        <f>IF('RT700 PinMux v0.94'!AF204='RT700 PinMux v0.95'!AF204,"",'RT700 PinMux v0.94'!AF204&amp;" vs "&amp;'RT700 PinMux v0.95'!AF204)</f>
        <v/>
      </c>
    </row>
    <row r="205" spans="2:32" s="7" customFormat="1" ht="11.5" x14ac:dyDescent="0.25">
      <c r="B205" s="228" t="str">
        <f>'RT700 PinMux v0.95'!B205</f>
        <v>Sense VDD1</v>
      </c>
      <c r="C205" s="217" t="str">
        <f>'RT700 PinMux v0.95'!C205</f>
        <v>VDDIO</v>
      </c>
      <c r="D205" s="113" t="str">
        <f>IF('RT700 PinMux v0.94'!D205='RT700 PinMux v0.95'!D205,"",'RT700 PinMux v0.94'!D205&amp;" vs "&amp;'RT700 PinMux v0.95'!D205)</f>
        <v/>
      </c>
      <c r="E205" s="113" t="str">
        <f>IF('RT700 PinMux v0.94'!E205='RT700 PinMux v0.95'!E205,"",'RT700 PinMux v0.94'!E205&amp;" vs "&amp;'RT700 PinMux v0.95'!E205)</f>
        <v/>
      </c>
      <c r="F205" s="113" t="str">
        <f>IF('RT700 PinMux v0.94'!F205='RT700 PinMux v0.95'!F205,"",'RT700 PinMux v0.94'!F205&amp;" vs "&amp;'RT700 PinMux v0.95'!F205)</f>
        <v/>
      </c>
      <c r="G205" s="202" t="str">
        <f>IF('RT700 PinMux v0.94'!G205='RT700 PinMux v0.95'!G205,"",'RT700 PinMux v0.94'!G205&amp;" vs "&amp;'RT700 PinMux v0.95'!G205)</f>
        <v/>
      </c>
      <c r="H205" s="202" t="str">
        <f>IF('RT700 PinMux v0.94'!H205='RT700 PinMux v0.95'!H205,"",'RT700 PinMux v0.94'!H205&amp;" vs "&amp;'RT700 PinMux v0.95'!H205)</f>
        <v/>
      </c>
      <c r="I205" s="202" t="str">
        <f>IF('RT700 PinMux v0.94'!I205='RT700 PinMux v0.95'!I205,"",'RT700 PinMux v0.94'!I205&amp;" vs "&amp;'RT700 PinMux v0.95'!I205)</f>
        <v/>
      </c>
      <c r="J205" s="202" t="str">
        <f>IF('RT700 PinMux v0.94'!J205='RT700 PinMux v0.95'!J205,"",'RT700 PinMux v0.94'!J205&amp;" vs "&amp;'RT700 PinMux v0.95'!J205)</f>
        <v/>
      </c>
      <c r="K205" s="203" t="str">
        <f>IF('RT700 PinMux v0.94'!K205='RT700 PinMux v0.95'!K205,"",'RT700 PinMux v0.94'!K205&amp;" vs "&amp;'RT700 PinMux v0.95'!K205)</f>
        <v/>
      </c>
      <c r="L205" s="324" t="str">
        <f>IF('RT700 PinMux v0.94'!L205='RT700 PinMux v0.95'!L205,"",'RT700 PinMux v0.94'!L205&amp;" vs "&amp;'RT700 PinMux v0.95'!L205)</f>
        <v/>
      </c>
      <c r="M205" s="101" t="str">
        <f>IF('RT700 PinMux v0.94'!M205='RT700 PinMux v0.95'!M205,"",'RT700 PinMux v0.94'!M205&amp;" vs "&amp;'RT700 PinMux v0.95'!M205)</f>
        <v/>
      </c>
      <c r="N205" s="102" t="str">
        <f>IF('RT700 PinMux v0.94'!N205='RT700 PinMux v0.95'!N205,"",'RT700 PinMux v0.94'!N205&amp;" vs "&amp;'RT700 PinMux v0.95'!N205)</f>
        <v/>
      </c>
      <c r="O205" s="95" t="str">
        <f>IF('RT700 PinMux v0.94'!O205='RT700 PinMux v0.95'!O205,"",'RT700 PinMux v0.94'!O205&amp;" vs "&amp;'RT700 PinMux v0.95'!O205)</f>
        <v/>
      </c>
      <c r="P205" s="134" t="str">
        <f>IF('RT700 PinMux v0.94'!P205='RT700 PinMux v0.95'!P205,"",'RT700 PinMux v0.94'!P205&amp;" vs "&amp;'RT700 PinMux v0.95'!P205)</f>
        <v/>
      </c>
      <c r="Q205" s="134" t="str">
        <f>IF('RT700 PinMux v0.94'!Q205='RT700 PinMux v0.95'!Q205,"",'RT700 PinMux v0.94'!Q205&amp;" vs "&amp;'RT700 PinMux v0.95'!Q205)</f>
        <v/>
      </c>
      <c r="R205" s="134" t="str">
        <f>IF('RT700 PinMux v0.94'!R205='RT700 PinMux v0.95'!R205,"",'RT700 PinMux v0.94'!R205&amp;" vs "&amp;'RT700 PinMux v0.95'!R205)</f>
        <v/>
      </c>
      <c r="S205" s="134" t="str">
        <f>IF('RT700 PinMux v0.94'!S205='RT700 PinMux v0.95'!S205,"",'RT700 PinMux v0.94'!S205&amp;" vs "&amp;'RT700 PinMux v0.95'!S205)</f>
        <v/>
      </c>
      <c r="T205" s="134"/>
      <c r="U205" s="134"/>
      <c r="V205" s="134"/>
      <c r="W205" s="134"/>
      <c r="X205" s="134"/>
      <c r="Y205" s="134"/>
      <c r="Z205" s="134"/>
      <c r="AA205" s="205" t="str">
        <f>IF('RT700 PinMux v0.94'!AA205='RT700 PinMux v0.95'!AA205,"",'RT700 PinMux v0.94'!AA205&amp;" vs "&amp;'RT700 PinMux v0.95'!AA205)</f>
        <v/>
      </c>
      <c r="AB205" s="199" t="str">
        <f>IF('RT700 PinMux v0.94'!AB205='RT700 PinMux v0.95'!AB205,"",'RT700 PinMux v0.94'!AB205&amp;" vs "&amp;'RT700 PinMux v0.95'!AB205)</f>
        <v/>
      </c>
      <c r="AC205" s="54" t="str">
        <f>IF('RT700 PinMux v0.94'!AC205='RT700 PinMux v0.95'!AC205,"",'RT700 PinMux v0.94'!AC205&amp;" vs "&amp;'RT700 PinMux v0.95'!AC205)</f>
        <v/>
      </c>
      <c r="AD205" s="11" t="str">
        <f>IF('RT700 PinMux v0.94'!AD205='RT700 PinMux v0.95'!AD205,"",'RT700 PinMux v0.94'!AD205&amp;" vs "&amp;'RT700 PinMux v0.95'!AD205)</f>
        <v/>
      </c>
      <c r="AE205" s="21" t="str">
        <f>IF('RT700 PinMux v0.94'!AE205='RT700 PinMux v0.95'!AE205,"",'RT700 PinMux v0.94'!AE205&amp;" vs "&amp;'RT700 PinMux v0.95'!AE205)</f>
        <v/>
      </c>
      <c r="AF205" s="10" t="str">
        <f>IF('RT700 PinMux v0.94'!AF205='RT700 PinMux v0.95'!AF205,"",'RT700 PinMux v0.94'!AF205&amp;" vs "&amp;'RT700 PinMux v0.95'!AF205)</f>
        <v/>
      </c>
    </row>
    <row r="206" spans="2:32" s="7" customFormat="1" ht="11.5" x14ac:dyDescent="0.25">
      <c r="B206" s="228" t="str">
        <f>'RT700 PinMux v0.95'!B206</f>
        <v>Sense VDD1</v>
      </c>
      <c r="C206" s="217" t="str">
        <f>'RT700 PinMux v0.95'!C206</f>
        <v>VDDIO</v>
      </c>
      <c r="D206" s="113" t="str">
        <f>IF('RT700 PinMux v0.94'!D206='RT700 PinMux v0.95'!D206,"",'RT700 PinMux v0.94'!D206&amp;" vs "&amp;'RT700 PinMux v0.95'!D206)</f>
        <v/>
      </c>
      <c r="E206" s="113" t="str">
        <f>IF('RT700 PinMux v0.94'!E206='RT700 PinMux v0.95'!E206,"",'RT700 PinMux v0.94'!E206&amp;" vs "&amp;'RT700 PinMux v0.95'!E206)</f>
        <v/>
      </c>
      <c r="F206" s="113" t="str">
        <f>IF('RT700 PinMux v0.94'!F206='RT700 PinMux v0.95'!F206,"",'RT700 PinMux v0.94'!F206&amp;" vs "&amp;'RT700 PinMux v0.95'!F206)</f>
        <v/>
      </c>
      <c r="G206" s="202" t="str">
        <f>IF('RT700 PinMux v0.94'!G206='RT700 PinMux v0.95'!G206,"",'RT700 PinMux v0.94'!G206&amp;" vs "&amp;'RT700 PinMux v0.95'!G206)</f>
        <v/>
      </c>
      <c r="H206" s="202" t="str">
        <f>IF('RT700 PinMux v0.94'!H206='RT700 PinMux v0.95'!H206,"",'RT700 PinMux v0.94'!H206&amp;" vs "&amp;'RT700 PinMux v0.95'!H206)</f>
        <v/>
      </c>
      <c r="I206" s="202" t="str">
        <f>IF('RT700 PinMux v0.94'!I206='RT700 PinMux v0.95'!I206,"",'RT700 PinMux v0.94'!I206&amp;" vs "&amp;'RT700 PinMux v0.95'!I206)</f>
        <v/>
      </c>
      <c r="J206" s="202" t="str">
        <f>IF('RT700 PinMux v0.94'!J206='RT700 PinMux v0.95'!J206,"",'RT700 PinMux v0.94'!J206&amp;" vs "&amp;'RT700 PinMux v0.95'!J206)</f>
        <v/>
      </c>
      <c r="K206" s="203" t="str">
        <f>IF('RT700 PinMux v0.94'!K206='RT700 PinMux v0.95'!K206,"",'RT700 PinMux v0.94'!K206&amp;" vs "&amp;'RT700 PinMux v0.95'!K206)</f>
        <v/>
      </c>
      <c r="L206" s="324" t="str">
        <f>IF('RT700 PinMux v0.94'!L206='RT700 PinMux v0.95'!L206,"",'RT700 PinMux v0.94'!L206&amp;" vs "&amp;'RT700 PinMux v0.95'!L206)</f>
        <v/>
      </c>
      <c r="M206" s="101" t="str">
        <f>IF('RT700 PinMux v0.94'!M206='RT700 PinMux v0.95'!M206,"",'RT700 PinMux v0.94'!M206&amp;" vs "&amp;'RT700 PinMux v0.95'!M206)</f>
        <v/>
      </c>
      <c r="N206" s="102" t="str">
        <f>IF('RT700 PinMux v0.94'!N206='RT700 PinMux v0.95'!N206,"",'RT700 PinMux v0.94'!N206&amp;" vs "&amp;'RT700 PinMux v0.95'!N206)</f>
        <v/>
      </c>
      <c r="O206" s="95" t="str">
        <f>IF('RT700 PinMux v0.94'!O206='RT700 PinMux v0.95'!O206,"",'RT700 PinMux v0.94'!O206&amp;" vs "&amp;'RT700 PinMux v0.95'!O206)</f>
        <v/>
      </c>
      <c r="P206" s="134" t="str">
        <f>IF('RT700 PinMux v0.94'!P206='RT700 PinMux v0.95'!P206,"",'RT700 PinMux v0.94'!P206&amp;" vs "&amp;'RT700 PinMux v0.95'!P206)</f>
        <v/>
      </c>
      <c r="Q206" s="134" t="str">
        <f>IF('RT700 PinMux v0.94'!Q206='RT700 PinMux v0.95'!Q206,"",'RT700 PinMux v0.94'!Q206&amp;" vs "&amp;'RT700 PinMux v0.95'!Q206)</f>
        <v/>
      </c>
      <c r="R206" s="134" t="str">
        <f>IF('RT700 PinMux v0.94'!R206='RT700 PinMux v0.95'!R206,"",'RT700 PinMux v0.94'!R206&amp;" vs "&amp;'RT700 PinMux v0.95'!R206)</f>
        <v/>
      </c>
      <c r="S206" s="134" t="str">
        <f>IF('RT700 PinMux v0.94'!S206='RT700 PinMux v0.95'!S206,"",'RT700 PinMux v0.94'!S206&amp;" vs "&amp;'RT700 PinMux v0.95'!S206)</f>
        <v/>
      </c>
      <c r="T206" s="134"/>
      <c r="U206" s="134"/>
      <c r="V206" s="134"/>
      <c r="W206" s="134"/>
      <c r="X206" s="134"/>
      <c r="Y206" s="134"/>
      <c r="Z206" s="134"/>
      <c r="AA206" s="205" t="str">
        <f>IF('RT700 PinMux v0.94'!AA206='RT700 PinMux v0.95'!AA206,"",'RT700 PinMux v0.94'!AA206&amp;" vs "&amp;'RT700 PinMux v0.95'!AA206)</f>
        <v/>
      </c>
      <c r="AB206" s="199" t="str">
        <f>IF('RT700 PinMux v0.94'!AB206='RT700 PinMux v0.95'!AB206,"",'RT700 PinMux v0.94'!AB206&amp;" vs "&amp;'RT700 PinMux v0.95'!AB206)</f>
        <v/>
      </c>
      <c r="AC206" s="54" t="str">
        <f>IF('RT700 PinMux v0.94'!AC206='RT700 PinMux v0.95'!AC206,"",'RT700 PinMux v0.94'!AC206&amp;" vs "&amp;'RT700 PinMux v0.95'!AC206)</f>
        <v/>
      </c>
      <c r="AD206" s="11" t="str">
        <f>IF('RT700 PinMux v0.94'!AD206='RT700 PinMux v0.95'!AD206,"",'RT700 PinMux v0.94'!AD206&amp;" vs "&amp;'RT700 PinMux v0.95'!AD206)</f>
        <v/>
      </c>
      <c r="AE206" s="21" t="str">
        <f>IF('RT700 PinMux v0.94'!AE206='RT700 PinMux v0.95'!AE206,"",'RT700 PinMux v0.94'!AE206&amp;" vs "&amp;'RT700 PinMux v0.95'!AE206)</f>
        <v/>
      </c>
      <c r="AF206" s="10" t="str">
        <f>IF('RT700 PinMux v0.94'!AF206='RT700 PinMux v0.95'!AF206,"",'RT700 PinMux v0.94'!AF206&amp;" vs "&amp;'RT700 PinMux v0.95'!AF206)</f>
        <v/>
      </c>
    </row>
    <row r="207" spans="2:32" s="7" customFormat="1" ht="11.5" x14ac:dyDescent="0.25">
      <c r="B207" s="228" t="str">
        <f>'RT700 PinMux v0.95'!B207</f>
        <v>Sense VDD1</v>
      </c>
      <c r="C207" s="217" t="str">
        <f>'RT700 PinMux v0.95'!C207</f>
        <v>VDDIO</v>
      </c>
      <c r="D207" s="113" t="str">
        <f>IF('RT700 PinMux v0.94'!D207='RT700 PinMux v0.95'!D207,"",'RT700 PinMux v0.94'!D207&amp;" vs "&amp;'RT700 PinMux v0.95'!D207)</f>
        <v/>
      </c>
      <c r="E207" s="113" t="str">
        <f>IF('RT700 PinMux v0.94'!E207='RT700 PinMux v0.95'!E207,"",'RT700 PinMux v0.94'!E207&amp;" vs "&amp;'RT700 PinMux v0.95'!E207)</f>
        <v/>
      </c>
      <c r="F207" s="113" t="str">
        <f>IF('RT700 PinMux v0.94'!F207='RT700 PinMux v0.95'!F207,"",'RT700 PinMux v0.94'!F207&amp;" vs "&amp;'RT700 PinMux v0.95'!F207)</f>
        <v/>
      </c>
      <c r="G207" s="202" t="str">
        <f>IF('RT700 PinMux v0.94'!G207='RT700 PinMux v0.95'!G207,"",'RT700 PinMux v0.94'!G207&amp;" vs "&amp;'RT700 PinMux v0.95'!G207)</f>
        <v/>
      </c>
      <c r="H207" s="352" t="str">
        <f>IF('RT700 PinMux v0.94'!H207='RT700 PinMux v0.95'!H207,"",'RT700 PinMux v0.94'!H207&amp;" vs "&amp;'RT700 PinMux v0.95'!H207)</f>
        <v xml:space="preserve"> vs x</v>
      </c>
      <c r="I207" s="202" t="str">
        <f>IF('RT700 PinMux v0.94'!I207='RT700 PinMux v0.95'!I207,"",'RT700 PinMux v0.94'!I207&amp;" vs "&amp;'RT700 PinMux v0.95'!I207)</f>
        <v/>
      </c>
      <c r="J207" s="202" t="str">
        <f>IF('RT700 PinMux v0.94'!J207='RT700 PinMux v0.95'!J207,"",'RT700 PinMux v0.94'!J207&amp;" vs "&amp;'RT700 PinMux v0.95'!J207)</f>
        <v xml:space="preserve"> vs x</v>
      </c>
      <c r="K207" s="203" t="str">
        <f>IF('RT700 PinMux v0.94'!K207='RT700 PinMux v0.95'!K207,"",'RT700 PinMux v0.94'!K207&amp;" vs "&amp;'RT700 PinMux v0.95'!K207)</f>
        <v/>
      </c>
      <c r="L207" s="324" t="str">
        <f>IF('RT700 PinMux v0.94'!L207='RT700 PinMux v0.95'!L207,"",'RT700 PinMux v0.94'!L207&amp;" vs "&amp;'RT700 PinMux v0.95'!L207)</f>
        <v/>
      </c>
      <c r="M207" s="101" t="str">
        <f>IF('RT700 PinMux v0.94'!M207='RT700 PinMux v0.95'!M207,"",'RT700 PinMux v0.94'!M207&amp;" vs "&amp;'RT700 PinMux v0.95'!M207)</f>
        <v/>
      </c>
      <c r="N207" s="102" t="str">
        <f>IF('RT700 PinMux v0.94'!N207='RT700 PinMux v0.95'!N207,"",'RT700 PinMux v0.94'!N207&amp;" vs "&amp;'RT700 PinMux v0.95'!N207)</f>
        <v/>
      </c>
      <c r="O207" s="95" t="str">
        <f>IF('RT700 PinMux v0.94'!O207='RT700 PinMux v0.95'!O207,"",'RT700 PinMux v0.94'!O207&amp;" vs "&amp;'RT700 PinMux v0.95'!O207)</f>
        <v/>
      </c>
      <c r="P207" s="134" t="str">
        <f>IF('RT700 PinMux v0.94'!P207='RT700 PinMux v0.95'!P207,"",'RT700 PinMux v0.94'!P207&amp;" vs "&amp;'RT700 PinMux v0.95'!P207)</f>
        <v/>
      </c>
      <c r="Q207" s="134" t="str">
        <f>IF('RT700 PinMux v0.94'!Q207='RT700 PinMux v0.95'!Q207,"",'RT700 PinMux v0.94'!Q207&amp;" vs "&amp;'RT700 PinMux v0.95'!Q207)</f>
        <v/>
      </c>
      <c r="R207" s="134" t="str">
        <f>IF('RT700 PinMux v0.94'!R207='RT700 PinMux v0.95'!R207,"",'RT700 PinMux v0.94'!R207&amp;" vs "&amp;'RT700 PinMux v0.95'!R207)</f>
        <v/>
      </c>
      <c r="S207" s="134" t="str">
        <f>IF('RT700 PinMux v0.94'!S207='RT700 PinMux v0.95'!S207,"",'RT700 PinMux v0.94'!S207&amp;" vs "&amp;'RT700 PinMux v0.95'!S207)</f>
        <v/>
      </c>
      <c r="T207" s="134"/>
      <c r="U207" s="134"/>
      <c r="V207" s="134"/>
      <c r="W207" s="134"/>
      <c r="X207" s="134"/>
      <c r="Y207" s="134"/>
      <c r="Z207" s="134"/>
      <c r="AA207" s="205" t="str">
        <f>IF('RT700 PinMux v0.94'!AA207='RT700 PinMux v0.95'!AA207,"",'RT700 PinMux v0.94'!AA207&amp;" vs "&amp;'RT700 PinMux v0.95'!AA207)</f>
        <v/>
      </c>
      <c r="AB207" s="199" t="str">
        <f>IF('RT700 PinMux v0.94'!AB207='RT700 PinMux v0.95'!AB207,"",'RT700 PinMux v0.94'!AB207&amp;" vs "&amp;'RT700 PinMux v0.95'!AB207)</f>
        <v/>
      </c>
      <c r="AC207" s="54" t="str">
        <f>IF('RT700 PinMux v0.94'!AC207='RT700 PinMux v0.95'!AC207,"",'RT700 PinMux v0.94'!AC207&amp;" vs "&amp;'RT700 PinMux v0.95'!AC207)</f>
        <v/>
      </c>
      <c r="AD207" s="11" t="str">
        <f>IF('RT700 PinMux v0.94'!AD207='RT700 PinMux v0.95'!AD207,"",'RT700 PinMux v0.94'!AD207&amp;" vs "&amp;'RT700 PinMux v0.95'!AD207)</f>
        <v/>
      </c>
      <c r="AE207" s="21" t="str">
        <f>IF('RT700 PinMux v0.94'!AE207='RT700 PinMux v0.95'!AE207,"",'RT700 PinMux v0.94'!AE207&amp;" vs "&amp;'RT700 PinMux v0.95'!AE207)</f>
        <v/>
      </c>
      <c r="AF207" s="10" t="str">
        <f>IF('RT700 PinMux v0.94'!AF207='RT700 PinMux v0.95'!AF207,"",'RT700 PinMux v0.94'!AF207&amp;" vs "&amp;'RT700 PinMux v0.95'!AF207)</f>
        <v>0 vs 1</v>
      </c>
    </row>
    <row r="208" spans="2:32" s="7" customFormat="1" ht="11.5" x14ac:dyDescent="0.25">
      <c r="B208" s="228" t="str">
        <f>'RT700 PinMux v0.95'!B208</f>
        <v>Sense VDD1</v>
      </c>
      <c r="C208" s="217" t="str">
        <f>'RT700 PinMux v0.95'!C208</f>
        <v>VDDIO</v>
      </c>
      <c r="D208" s="113" t="str">
        <f>IF('RT700 PinMux v0.94'!D208='RT700 PinMux v0.95'!D208,"",'RT700 PinMux v0.94'!D208&amp;" vs "&amp;'RT700 PinMux v0.95'!D208)</f>
        <v/>
      </c>
      <c r="E208" s="113" t="str">
        <f>IF('RT700 PinMux v0.94'!E208='RT700 PinMux v0.95'!E208,"",'RT700 PinMux v0.94'!E208&amp;" vs "&amp;'RT700 PinMux v0.95'!E208)</f>
        <v/>
      </c>
      <c r="F208" s="113" t="str">
        <f>IF('RT700 PinMux v0.94'!F208='RT700 PinMux v0.95'!F208,"",'RT700 PinMux v0.94'!F208&amp;" vs "&amp;'RT700 PinMux v0.95'!F208)</f>
        <v/>
      </c>
      <c r="G208" s="202" t="str">
        <f>IF('RT700 PinMux v0.94'!G208='RT700 PinMux v0.95'!G208,"",'RT700 PinMux v0.94'!G208&amp;" vs "&amp;'RT700 PinMux v0.95'!G208)</f>
        <v/>
      </c>
      <c r="H208" s="352" t="str">
        <f>IF('RT700 PinMux v0.94'!H208='RT700 PinMux v0.95'!H208,"",'RT700 PinMux v0.94'!H208&amp;" vs "&amp;'RT700 PinMux v0.95'!H208)</f>
        <v xml:space="preserve"> vs x</v>
      </c>
      <c r="I208" s="202" t="str">
        <f>IF('RT700 PinMux v0.94'!I208='RT700 PinMux v0.95'!I208,"",'RT700 PinMux v0.94'!I208&amp;" vs "&amp;'RT700 PinMux v0.95'!I208)</f>
        <v/>
      </c>
      <c r="J208" s="202" t="str">
        <f>IF('RT700 PinMux v0.94'!J208='RT700 PinMux v0.95'!J208,"",'RT700 PinMux v0.94'!J208&amp;" vs "&amp;'RT700 PinMux v0.95'!J208)</f>
        <v xml:space="preserve"> vs x</v>
      </c>
      <c r="K208" s="203" t="str">
        <f>IF('RT700 PinMux v0.94'!K208='RT700 PinMux v0.95'!K208,"",'RT700 PinMux v0.94'!K208&amp;" vs "&amp;'RT700 PinMux v0.95'!K208)</f>
        <v/>
      </c>
      <c r="L208" s="324" t="str">
        <f>IF('RT700 PinMux v0.94'!L208='RT700 PinMux v0.95'!L208,"",'RT700 PinMux v0.94'!L208&amp;" vs "&amp;'RT700 PinMux v0.95'!L208)</f>
        <v/>
      </c>
      <c r="M208" s="101" t="str">
        <f>IF('RT700 PinMux v0.94'!M208='RT700 PinMux v0.95'!M208,"",'RT700 PinMux v0.94'!M208&amp;" vs "&amp;'RT700 PinMux v0.95'!M208)</f>
        <v/>
      </c>
      <c r="N208" s="102" t="str">
        <f>IF('RT700 PinMux v0.94'!N208='RT700 PinMux v0.95'!N208,"",'RT700 PinMux v0.94'!N208&amp;" vs "&amp;'RT700 PinMux v0.95'!N208)</f>
        <v/>
      </c>
      <c r="O208" s="95" t="str">
        <f>IF('RT700 PinMux v0.94'!O208='RT700 PinMux v0.95'!O208,"",'RT700 PinMux v0.94'!O208&amp;" vs "&amp;'RT700 PinMux v0.95'!O208)</f>
        <v/>
      </c>
      <c r="P208" s="134" t="str">
        <f>IF('RT700 PinMux v0.94'!P208='RT700 PinMux v0.95'!P208,"",'RT700 PinMux v0.94'!P208&amp;" vs "&amp;'RT700 PinMux v0.95'!P208)</f>
        <v/>
      </c>
      <c r="Q208" s="134" t="str">
        <f>IF('RT700 PinMux v0.94'!Q208='RT700 PinMux v0.95'!Q208,"",'RT700 PinMux v0.94'!Q208&amp;" vs "&amp;'RT700 PinMux v0.95'!Q208)</f>
        <v/>
      </c>
      <c r="R208" s="134" t="str">
        <f>IF('RT700 PinMux v0.94'!R208='RT700 PinMux v0.95'!R208,"",'RT700 PinMux v0.94'!R208&amp;" vs "&amp;'RT700 PinMux v0.95'!R208)</f>
        <v/>
      </c>
      <c r="S208" s="134" t="str">
        <f>IF('RT700 PinMux v0.94'!S208='RT700 PinMux v0.95'!S208,"",'RT700 PinMux v0.94'!S208&amp;" vs "&amp;'RT700 PinMux v0.95'!S208)</f>
        <v/>
      </c>
      <c r="T208" s="134"/>
      <c r="U208" s="134"/>
      <c r="V208" s="134"/>
      <c r="W208" s="134"/>
      <c r="X208" s="134"/>
      <c r="Y208" s="134"/>
      <c r="Z208" s="134"/>
      <c r="AA208" s="205" t="str">
        <f>IF('RT700 PinMux v0.94'!AA208='RT700 PinMux v0.95'!AA208,"",'RT700 PinMux v0.94'!AA208&amp;" vs "&amp;'RT700 PinMux v0.95'!AA208)</f>
        <v/>
      </c>
      <c r="AB208" s="199" t="str">
        <f>IF('RT700 PinMux v0.94'!AB208='RT700 PinMux v0.95'!AB208,"",'RT700 PinMux v0.94'!AB208&amp;" vs "&amp;'RT700 PinMux v0.95'!AB208)</f>
        <v/>
      </c>
      <c r="AC208" s="54" t="str">
        <f>IF('RT700 PinMux v0.94'!AC208='RT700 PinMux v0.95'!AC208,"",'RT700 PinMux v0.94'!AC208&amp;" vs "&amp;'RT700 PinMux v0.95'!AC208)</f>
        <v/>
      </c>
      <c r="AD208" s="11" t="str">
        <f>IF('RT700 PinMux v0.94'!AD208='RT700 PinMux v0.95'!AD208,"",'RT700 PinMux v0.94'!AD208&amp;" vs "&amp;'RT700 PinMux v0.95'!AD208)</f>
        <v/>
      </c>
      <c r="AE208" s="21" t="str">
        <f>IF('RT700 PinMux v0.94'!AE208='RT700 PinMux v0.95'!AE208,"",'RT700 PinMux v0.94'!AE208&amp;" vs "&amp;'RT700 PinMux v0.95'!AE208)</f>
        <v/>
      </c>
      <c r="AF208" s="10" t="str">
        <f>IF('RT700 PinMux v0.94'!AF208='RT700 PinMux v0.95'!AF208,"",'RT700 PinMux v0.94'!AF208&amp;" vs "&amp;'RT700 PinMux v0.95'!AF208)</f>
        <v>0 vs 1</v>
      </c>
    </row>
    <row r="209" spans="2:32" s="7" customFormat="1" ht="11.5" x14ac:dyDescent="0.25">
      <c r="B209" s="228" t="str">
        <f>'RT700 PinMux v0.95'!B209</f>
        <v>Sense VDD1</v>
      </c>
      <c r="C209" s="217" t="str">
        <f>'RT700 PinMux v0.95'!C209</f>
        <v>VDDIO</v>
      </c>
      <c r="D209" s="113" t="str">
        <f>IF('RT700 PinMux v0.94'!D209='RT700 PinMux v0.95'!D209,"",'RT700 PinMux v0.94'!D209&amp;" vs "&amp;'RT700 PinMux v0.95'!D209)</f>
        <v/>
      </c>
      <c r="E209" s="113" t="str">
        <f>IF('RT700 PinMux v0.94'!E209='RT700 PinMux v0.95'!E209,"",'RT700 PinMux v0.94'!E209&amp;" vs "&amp;'RT700 PinMux v0.95'!E209)</f>
        <v/>
      </c>
      <c r="F209" s="113" t="str">
        <f>IF('RT700 PinMux v0.94'!F209='RT700 PinMux v0.95'!F209,"",'RT700 PinMux v0.94'!F209&amp;" vs "&amp;'RT700 PinMux v0.95'!F209)</f>
        <v/>
      </c>
      <c r="G209" s="202" t="str">
        <f>IF('RT700 PinMux v0.94'!G209='RT700 PinMux v0.95'!G209,"",'RT700 PinMux v0.94'!G209&amp;" vs "&amp;'RT700 PinMux v0.95'!G209)</f>
        <v/>
      </c>
      <c r="H209" s="202" t="str">
        <f>IF('RT700 PinMux v0.94'!H209='RT700 PinMux v0.95'!H209,"",'RT700 PinMux v0.94'!H209&amp;" vs "&amp;'RT700 PinMux v0.95'!H209)</f>
        <v/>
      </c>
      <c r="I209" s="202" t="str">
        <f>IF('RT700 PinMux v0.94'!I209='RT700 PinMux v0.95'!I209,"",'RT700 PinMux v0.94'!I209&amp;" vs "&amp;'RT700 PinMux v0.95'!I209)</f>
        <v/>
      </c>
      <c r="J209" s="202" t="str">
        <f>IF('RT700 PinMux v0.94'!J209='RT700 PinMux v0.95'!J209,"",'RT700 PinMux v0.94'!J209&amp;" vs "&amp;'RT700 PinMux v0.95'!J209)</f>
        <v/>
      </c>
      <c r="K209" s="203" t="str">
        <f>IF('RT700 PinMux v0.94'!K209='RT700 PinMux v0.95'!K209,"",'RT700 PinMux v0.94'!K209&amp;" vs "&amp;'RT700 PinMux v0.95'!K209)</f>
        <v/>
      </c>
      <c r="L209" s="324" t="str">
        <f>IF('RT700 PinMux v0.94'!L209='RT700 PinMux v0.95'!L209,"",'RT700 PinMux v0.94'!L209&amp;" vs "&amp;'RT700 PinMux v0.95'!L209)</f>
        <v/>
      </c>
      <c r="M209" s="101" t="str">
        <f>IF('RT700 PinMux v0.94'!M209='RT700 PinMux v0.95'!M209,"",'RT700 PinMux v0.94'!M209&amp;" vs "&amp;'RT700 PinMux v0.95'!M209)</f>
        <v/>
      </c>
      <c r="N209" s="102" t="str">
        <f>IF('RT700 PinMux v0.94'!N209='RT700 PinMux v0.95'!N209,"",'RT700 PinMux v0.94'!N209&amp;" vs "&amp;'RT700 PinMux v0.95'!N209)</f>
        <v/>
      </c>
      <c r="O209" s="95" t="str">
        <f>IF('RT700 PinMux v0.94'!O209='RT700 PinMux v0.95'!O209,"",'RT700 PinMux v0.94'!O209&amp;" vs "&amp;'RT700 PinMux v0.95'!O209)</f>
        <v/>
      </c>
      <c r="P209" s="134" t="str">
        <f>IF('RT700 PinMux v0.94'!P209='RT700 PinMux v0.95'!P209,"",'RT700 PinMux v0.94'!P209&amp;" vs "&amp;'RT700 PinMux v0.95'!P209)</f>
        <v/>
      </c>
      <c r="Q209" s="134" t="str">
        <f>IF('RT700 PinMux v0.94'!Q209='RT700 PinMux v0.95'!Q209,"",'RT700 PinMux v0.94'!Q209&amp;" vs "&amp;'RT700 PinMux v0.95'!Q209)</f>
        <v/>
      </c>
      <c r="R209" s="134" t="str">
        <f>IF('RT700 PinMux v0.94'!R209='RT700 PinMux v0.95'!R209,"",'RT700 PinMux v0.94'!R209&amp;" vs "&amp;'RT700 PinMux v0.95'!R209)</f>
        <v/>
      </c>
      <c r="S209" s="134" t="str">
        <f>IF('RT700 PinMux v0.94'!S209='RT700 PinMux v0.95'!S209,"",'RT700 PinMux v0.94'!S209&amp;" vs "&amp;'RT700 PinMux v0.95'!S209)</f>
        <v/>
      </c>
      <c r="T209" s="134"/>
      <c r="U209" s="134"/>
      <c r="V209" s="134"/>
      <c r="W209" s="134"/>
      <c r="X209" s="134"/>
      <c r="Y209" s="134"/>
      <c r="Z209" s="134"/>
      <c r="AA209" s="205" t="str">
        <f>IF('RT700 PinMux v0.94'!AA209='RT700 PinMux v0.95'!AA209,"",'RT700 PinMux v0.94'!AA209&amp;" vs "&amp;'RT700 PinMux v0.95'!AA209)</f>
        <v/>
      </c>
      <c r="AB209" s="199" t="str">
        <f>IF('RT700 PinMux v0.94'!AB209='RT700 PinMux v0.95'!AB209,"",'RT700 PinMux v0.94'!AB209&amp;" vs "&amp;'RT700 PinMux v0.95'!AB209)</f>
        <v/>
      </c>
      <c r="AC209" s="54" t="str">
        <f>IF('RT700 PinMux v0.94'!AC209='RT700 PinMux v0.95'!AC209,"",'RT700 PinMux v0.94'!AC209&amp;" vs "&amp;'RT700 PinMux v0.95'!AC209)</f>
        <v/>
      </c>
      <c r="AD209" s="11" t="str">
        <f>IF('RT700 PinMux v0.94'!AD209='RT700 PinMux v0.95'!AD209,"",'RT700 PinMux v0.94'!AD209&amp;" vs "&amp;'RT700 PinMux v0.95'!AD209)</f>
        <v/>
      </c>
      <c r="AE209" s="21" t="str">
        <f>IF('RT700 PinMux v0.94'!AE209='RT700 PinMux v0.95'!AE209,"",'RT700 PinMux v0.94'!AE209&amp;" vs "&amp;'RT700 PinMux v0.95'!AE209)</f>
        <v/>
      </c>
      <c r="AF209" s="10" t="str">
        <f>IF('RT700 PinMux v0.94'!AF209='RT700 PinMux v0.95'!AF209,"",'RT700 PinMux v0.94'!AF209&amp;" vs "&amp;'RT700 PinMux v0.95'!AF209)</f>
        <v/>
      </c>
    </row>
    <row r="210" spans="2:32" s="7" customFormat="1" ht="11.5" x14ac:dyDescent="0.25">
      <c r="B210" s="228" t="str">
        <f>'RT700 PinMux v0.95'!B210</f>
        <v>Sense VDD1</v>
      </c>
      <c r="C210" s="217" t="str">
        <f>'RT700 PinMux v0.95'!C210</f>
        <v>VDDIO</v>
      </c>
      <c r="D210" s="113" t="str">
        <f>IF('RT700 PinMux v0.94'!D210='RT700 PinMux v0.95'!D210,"",'RT700 PinMux v0.94'!D210&amp;" vs "&amp;'RT700 PinMux v0.95'!D210)</f>
        <v/>
      </c>
      <c r="E210" s="113" t="str">
        <f>IF('RT700 PinMux v0.94'!E210='RT700 PinMux v0.95'!E210,"",'RT700 PinMux v0.94'!E210&amp;" vs "&amp;'RT700 PinMux v0.95'!E210)</f>
        <v/>
      </c>
      <c r="F210" s="113" t="str">
        <f>IF('RT700 PinMux v0.94'!F210='RT700 PinMux v0.95'!F210,"",'RT700 PinMux v0.94'!F210&amp;" vs "&amp;'RT700 PinMux v0.95'!F210)</f>
        <v/>
      </c>
      <c r="G210" s="202" t="str">
        <f>IF('RT700 PinMux v0.94'!G210='RT700 PinMux v0.95'!G210,"",'RT700 PinMux v0.94'!G210&amp;" vs "&amp;'RT700 PinMux v0.95'!G210)</f>
        <v/>
      </c>
      <c r="H210" s="202" t="str">
        <f>IF('RT700 PinMux v0.94'!H210='RT700 PinMux v0.95'!H210,"",'RT700 PinMux v0.94'!H210&amp;" vs "&amp;'RT700 PinMux v0.95'!H210)</f>
        <v/>
      </c>
      <c r="I210" s="202" t="str">
        <f>IF('RT700 PinMux v0.94'!I210='RT700 PinMux v0.95'!I210,"",'RT700 PinMux v0.94'!I210&amp;" vs "&amp;'RT700 PinMux v0.95'!I210)</f>
        <v/>
      </c>
      <c r="J210" s="202" t="str">
        <f>IF('RT700 PinMux v0.94'!J210='RT700 PinMux v0.95'!J210,"",'RT700 PinMux v0.94'!J210&amp;" vs "&amp;'RT700 PinMux v0.95'!J210)</f>
        <v/>
      </c>
      <c r="K210" s="203" t="str">
        <f>IF('RT700 PinMux v0.94'!K210='RT700 PinMux v0.95'!K210,"",'RT700 PinMux v0.94'!K210&amp;" vs "&amp;'RT700 PinMux v0.95'!K210)</f>
        <v/>
      </c>
      <c r="L210" s="324" t="str">
        <f>IF('RT700 PinMux v0.94'!L210='RT700 PinMux v0.95'!L210,"",'RT700 PinMux v0.94'!L210&amp;" vs "&amp;'RT700 PinMux v0.95'!L210)</f>
        <v/>
      </c>
      <c r="M210" s="101" t="str">
        <f>IF('RT700 PinMux v0.94'!M210='RT700 PinMux v0.95'!M210,"",'RT700 PinMux v0.94'!M210&amp;" vs "&amp;'RT700 PinMux v0.95'!M210)</f>
        <v/>
      </c>
      <c r="N210" s="102" t="str">
        <f>IF('RT700 PinMux v0.94'!N210='RT700 PinMux v0.95'!N210,"",'RT700 PinMux v0.94'!N210&amp;" vs "&amp;'RT700 PinMux v0.95'!N210)</f>
        <v/>
      </c>
      <c r="O210" s="95" t="str">
        <f>IF('RT700 PinMux v0.94'!O210='RT700 PinMux v0.95'!O210,"",'RT700 PinMux v0.94'!O210&amp;" vs "&amp;'RT700 PinMux v0.95'!O210)</f>
        <v/>
      </c>
      <c r="P210" s="134" t="str">
        <f>IF('RT700 PinMux v0.94'!P210='RT700 PinMux v0.95'!P210,"",'RT700 PinMux v0.94'!P210&amp;" vs "&amp;'RT700 PinMux v0.95'!P210)</f>
        <v/>
      </c>
      <c r="Q210" s="134" t="str">
        <f>IF('RT700 PinMux v0.94'!Q210='RT700 PinMux v0.95'!Q210,"",'RT700 PinMux v0.94'!Q210&amp;" vs "&amp;'RT700 PinMux v0.95'!Q210)</f>
        <v/>
      </c>
      <c r="R210" s="134" t="str">
        <f>IF('RT700 PinMux v0.94'!R210='RT700 PinMux v0.95'!R210,"",'RT700 PinMux v0.94'!R210&amp;" vs "&amp;'RT700 PinMux v0.95'!R210)</f>
        <v/>
      </c>
      <c r="S210" s="134" t="str">
        <f>IF('RT700 PinMux v0.94'!S210='RT700 PinMux v0.95'!S210,"",'RT700 PinMux v0.94'!S210&amp;" vs "&amp;'RT700 PinMux v0.95'!S210)</f>
        <v/>
      </c>
      <c r="T210" s="134"/>
      <c r="U210" s="134"/>
      <c r="V210" s="134"/>
      <c r="W210" s="134"/>
      <c r="X210" s="134"/>
      <c r="Y210" s="134"/>
      <c r="Z210" s="134"/>
      <c r="AA210" s="205" t="str">
        <f>IF('RT700 PinMux v0.94'!AA210='RT700 PinMux v0.95'!AA210,"",'RT700 PinMux v0.94'!AA210&amp;" vs "&amp;'RT700 PinMux v0.95'!AA210)</f>
        <v/>
      </c>
      <c r="AB210" s="199" t="str">
        <f>IF('RT700 PinMux v0.94'!AB210='RT700 PinMux v0.95'!AB210,"",'RT700 PinMux v0.94'!AB210&amp;" vs "&amp;'RT700 PinMux v0.95'!AB210)</f>
        <v/>
      </c>
      <c r="AC210" s="54" t="str">
        <f>IF('RT700 PinMux v0.94'!AC210='RT700 PinMux v0.95'!AC210,"",'RT700 PinMux v0.94'!AC210&amp;" vs "&amp;'RT700 PinMux v0.95'!AC210)</f>
        <v/>
      </c>
      <c r="AD210" s="11" t="str">
        <f>IF('RT700 PinMux v0.94'!AD210='RT700 PinMux v0.95'!AD210,"",'RT700 PinMux v0.94'!AD210&amp;" vs "&amp;'RT700 PinMux v0.95'!AD210)</f>
        <v/>
      </c>
      <c r="AE210" s="21" t="str">
        <f>IF('RT700 PinMux v0.94'!AE210='RT700 PinMux v0.95'!AE210,"",'RT700 PinMux v0.94'!AE210&amp;" vs "&amp;'RT700 PinMux v0.95'!AE210)</f>
        <v/>
      </c>
      <c r="AF210" s="10" t="str">
        <f>IF('RT700 PinMux v0.94'!AF210='RT700 PinMux v0.95'!AF210,"",'RT700 PinMux v0.94'!AF210&amp;" vs "&amp;'RT700 PinMux v0.95'!AF210)</f>
        <v/>
      </c>
    </row>
    <row r="211" spans="2:32" s="7" customFormat="1" ht="11.5" x14ac:dyDescent="0.25">
      <c r="B211" s="228" t="str">
        <f>'RT700 PinMux v0.95'!B211</f>
        <v>Sense VDD1</v>
      </c>
      <c r="C211" s="217" t="str">
        <f>'RT700 PinMux v0.95'!C211</f>
        <v>VDDIO</v>
      </c>
      <c r="D211" s="113" t="str">
        <f>IF('RT700 PinMux v0.94'!D211='RT700 PinMux v0.95'!D211,"",'RT700 PinMux v0.94'!D211&amp;" vs "&amp;'RT700 PinMux v0.95'!D211)</f>
        <v/>
      </c>
      <c r="E211" s="113" t="str">
        <f>IF('RT700 PinMux v0.94'!E211='RT700 PinMux v0.95'!E211,"",'RT700 PinMux v0.94'!E211&amp;" vs "&amp;'RT700 PinMux v0.95'!E211)</f>
        <v/>
      </c>
      <c r="F211" s="113" t="str">
        <f>IF('RT700 PinMux v0.94'!F211='RT700 PinMux v0.95'!F211,"",'RT700 PinMux v0.94'!F211&amp;" vs "&amp;'RT700 PinMux v0.95'!F211)</f>
        <v/>
      </c>
      <c r="G211" s="202" t="str">
        <f>IF('RT700 PinMux v0.94'!G211='RT700 PinMux v0.95'!G211,"",'RT700 PinMux v0.94'!G211&amp;" vs "&amp;'RT700 PinMux v0.95'!G211)</f>
        <v/>
      </c>
      <c r="H211" s="202" t="str">
        <f>IF('RT700 PinMux v0.94'!H211='RT700 PinMux v0.95'!H211,"",'RT700 PinMux v0.94'!H211&amp;" vs "&amp;'RT700 PinMux v0.95'!H211)</f>
        <v/>
      </c>
      <c r="I211" s="202" t="str">
        <f>IF('RT700 PinMux v0.94'!I211='RT700 PinMux v0.95'!I211,"",'RT700 PinMux v0.94'!I211&amp;" vs "&amp;'RT700 PinMux v0.95'!I211)</f>
        <v/>
      </c>
      <c r="J211" s="202" t="str">
        <f>IF('RT700 PinMux v0.94'!J211='RT700 PinMux v0.95'!J211,"",'RT700 PinMux v0.94'!J211&amp;" vs "&amp;'RT700 PinMux v0.95'!J211)</f>
        <v/>
      </c>
      <c r="K211" s="203" t="str">
        <f>IF('RT700 PinMux v0.94'!K211='RT700 PinMux v0.95'!K211,"",'RT700 PinMux v0.94'!K211&amp;" vs "&amp;'RT700 PinMux v0.95'!K211)</f>
        <v/>
      </c>
      <c r="L211" s="324" t="str">
        <f>IF('RT700 PinMux v0.94'!L211='RT700 PinMux v0.95'!L211,"",'RT700 PinMux v0.94'!L211&amp;" vs "&amp;'RT700 PinMux v0.95'!L211)</f>
        <v/>
      </c>
      <c r="M211" s="160" t="str">
        <f>IF('RT700 PinMux v0.94'!M211='RT700 PinMux v0.95'!M211,"",'RT700 PinMux v0.94'!M211&amp;" vs "&amp;'RT700 PinMux v0.95'!M211)</f>
        <v/>
      </c>
      <c r="N211" s="102" t="str">
        <f>IF('RT700 PinMux v0.94'!N211='RT700 PinMux v0.95'!N211,"",'RT700 PinMux v0.94'!N211&amp;" vs "&amp;'RT700 PinMux v0.95'!N211)</f>
        <v/>
      </c>
      <c r="O211" s="95" t="str">
        <f>IF('RT700 PinMux v0.94'!O211='RT700 PinMux v0.95'!O211,"",'RT700 PinMux v0.94'!O211&amp;" vs "&amp;'RT700 PinMux v0.95'!O211)</f>
        <v/>
      </c>
      <c r="P211" s="134" t="str">
        <f>IF('RT700 PinMux v0.94'!P211='RT700 PinMux v0.95'!P211,"",'RT700 PinMux v0.94'!P211&amp;" vs "&amp;'RT700 PinMux v0.95'!P211)</f>
        <v/>
      </c>
      <c r="Q211" s="134" t="str">
        <f>IF('RT700 PinMux v0.94'!Q211='RT700 PinMux v0.95'!Q211,"",'RT700 PinMux v0.94'!Q211&amp;" vs "&amp;'RT700 PinMux v0.95'!Q211)</f>
        <v/>
      </c>
      <c r="R211" s="134" t="str">
        <f>IF('RT700 PinMux v0.94'!R211='RT700 PinMux v0.95'!R211,"",'RT700 PinMux v0.94'!R211&amp;" vs "&amp;'RT700 PinMux v0.95'!R211)</f>
        <v/>
      </c>
      <c r="S211" s="134" t="str">
        <f>IF('RT700 PinMux v0.94'!S211='RT700 PinMux v0.95'!S211,"",'RT700 PinMux v0.94'!S211&amp;" vs "&amp;'RT700 PinMux v0.95'!S211)</f>
        <v/>
      </c>
      <c r="T211" s="134"/>
      <c r="U211" s="134"/>
      <c r="V211" s="134"/>
      <c r="W211" s="134"/>
      <c r="X211" s="134"/>
      <c r="Y211" s="134"/>
      <c r="Z211" s="134"/>
      <c r="AA211" s="205" t="str">
        <f>IF('RT700 PinMux v0.94'!AA211='RT700 PinMux v0.95'!AA211,"",'RT700 PinMux v0.94'!AA211&amp;" vs "&amp;'RT700 PinMux v0.95'!AA211)</f>
        <v/>
      </c>
      <c r="AB211" s="199" t="str">
        <f>IF('RT700 PinMux v0.94'!AB211='RT700 PinMux v0.95'!AB211,"",'RT700 PinMux v0.94'!AB211&amp;" vs "&amp;'RT700 PinMux v0.95'!AB211)</f>
        <v/>
      </c>
      <c r="AC211" s="54" t="str">
        <f>IF('RT700 PinMux v0.94'!AC211='RT700 PinMux v0.95'!AC211,"",'RT700 PinMux v0.94'!AC211&amp;" vs "&amp;'RT700 PinMux v0.95'!AC211)</f>
        <v/>
      </c>
      <c r="AD211" s="11" t="str">
        <f>IF('RT700 PinMux v0.94'!AD211='RT700 PinMux v0.95'!AD211,"",'RT700 PinMux v0.94'!AD211&amp;" vs "&amp;'RT700 PinMux v0.95'!AD211)</f>
        <v/>
      </c>
      <c r="AE211" s="21" t="str">
        <f>IF('RT700 PinMux v0.94'!AE211='RT700 PinMux v0.95'!AE211,"",'RT700 PinMux v0.94'!AE211&amp;" vs "&amp;'RT700 PinMux v0.95'!AE211)</f>
        <v/>
      </c>
      <c r="AF211" s="10" t="str">
        <f>IF('RT700 PinMux v0.94'!AF211='RT700 PinMux v0.95'!AF211,"",'RT700 PinMux v0.94'!AF211&amp;" vs "&amp;'RT700 PinMux v0.95'!AF211)</f>
        <v/>
      </c>
    </row>
    <row r="212" spans="2:32" s="7" customFormat="1" ht="11.5" x14ac:dyDescent="0.25">
      <c r="B212" s="228" t="str">
        <f>'RT700 PinMux v0.95'!B212</f>
        <v>Sense VDD1</v>
      </c>
      <c r="C212" s="217" t="str">
        <f>'RT700 PinMux v0.95'!C212</f>
        <v>VDDIO</v>
      </c>
      <c r="D212" s="113" t="str">
        <f>IF('RT700 PinMux v0.94'!D212='RT700 PinMux v0.95'!D212,"",'RT700 PinMux v0.94'!D212&amp;" vs "&amp;'RT700 PinMux v0.95'!D212)</f>
        <v/>
      </c>
      <c r="E212" s="186" t="str">
        <f>IF('RT700 PinMux v0.94'!E212='RT700 PinMux v0.95'!E212,"",'RT700 PinMux v0.94'!E212&amp;" vs "&amp;'RT700 PinMux v0.95'!E212)</f>
        <v/>
      </c>
      <c r="F212" s="186" t="str">
        <f>IF('RT700 PinMux v0.94'!F212='RT700 PinMux v0.95'!F212,"",'RT700 PinMux v0.94'!F212&amp;" vs "&amp;'RT700 PinMux v0.95'!F212)</f>
        <v/>
      </c>
      <c r="G212" s="202" t="str">
        <f>IF('RT700 PinMux v0.94'!G212='RT700 PinMux v0.95'!G212,"",'RT700 PinMux v0.94'!G212&amp;" vs "&amp;'RT700 PinMux v0.95'!G212)</f>
        <v/>
      </c>
      <c r="H212" s="202" t="str">
        <f>IF('RT700 PinMux v0.94'!H212='RT700 PinMux v0.95'!H212,"",'RT700 PinMux v0.94'!H212&amp;" vs "&amp;'RT700 PinMux v0.95'!H212)</f>
        <v/>
      </c>
      <c r="I212" s="202" t="str">
        <f>IF('RT700 PinMux v0.94'!I212='RT700 PinMux v0.95'!I212,"",'RT700 PinMux v0.94'!I212&amp;" vs "&amp;'RT700 PinMux v0.95'!I212)</f>
        <v/>
      </c>
      <c r="J212" s="202" t="str">
        <f>IF('RT700 PinMux v0.94'!J212='RT700 PinMux v0.95'!J212,"",'RT700 PinMux v0.94'!J212&amp;" vs "&amp;'RT700 PinMux v0.95'!J212)</f>
        <v/>
      </c>
      <c r="K212" s="203" t="str">
        <f>IF('RT700 PinMux v0.94'!K212='RT700 PinMux v0.95'!K212,"",'RT700 PinMux v0.94'!K212&amp;" vs "&amp;'RT700 PinMux v0.95'!K212)</f>
        <v/>
      </c>
      <c r="L212" s="324" t="str">
        <f>IF('RT700 PinMux v0.94'!L212='RT700 PinMux v0.95'!L212,"",'RT700 PinMux v0.94'!L212&amp;" vs "&amp;'RT700 PinMux v0.95'!L212)</f>
        <v/>
      </c>
      <c r="M212" s="95" t="str">
        <f>IF('RT700 PinMux v0.94'!M212='RT700 PinMux v0.95'!M212,"",'RT700 PinMux v0.94'!M212&amp;" vs "&amp;'RT700 PinMux v0.95'!M212)</f>
        <v/>
      </c>
      <c r="N212" s="102" t="str">
        <f>IF('RT700 PinMux v0.94'!N212='RT700 PinMux v0.95'!N212,"",'RT700 PinMux v0.94'!N212&amp;" vs "&amp;'RT700 PinMux v0.95'!N212)</f>
        <v/>
      </c>
      <c r="O212" s="102" t="str">
        <f>IF('RT700 PinMux v0.94'!O212='RT700 PinMux v0.95'!O212,"",'RT700 PinMux v0.94'!O212&amp;" vs "&amp;'RT700 PinMux v0.95'!O212)</f>
        <v/>
      </c>
      <c r="P212" s="134" t="str">
        <f>IF('RT700 PinMux v0.94'!P212='RT700 PinMux v0.95'!P212,"",'RT700 PinMux v0.94'!P212&amp;" vs "&amp;'RT700 PinMux v0.95'!P212)</f>
        <v/>
      </c>
      <c r="Q212" s="134" t="str">
        <f>IF('RT700 PinMux v0.94'!Q212='RT700 PinMux v0.95'!Q212,"",'RT700 PinMux v0.94'!Q212&amp;" vs "&amp;'RT700 PinMux v0.95'!Q212)</f>
        <v/>
      </c>
      <c r="R212" s="134" t="str">
        <f>IF('RT700 PinMux v0.94'!R212='RT700 PinMux v0.95'!R212,"",'RT700 PinMux v0.94'!R212&amp;" vs "&amp;'RT700 PinMux v0.95'!R212)</f>
        <v/>
      </c>
      <c r="S212" s="134" t="str">
        <f>IF('RT700 PinMux v0.94'!S212='RT700 PinMux v0.95'!S212,"",'RT700 PinMux v0.94'!S212&amp;" vs "&amp;'RT700 PinMux v0.95'!S212)</f>
        <v/>
      </c>
      <c r="T212" s="134"/>
      <c r="U212" s="134"/>
      <c r="V212" s="134"/>
      <c r="W212" s="134"/>
      <c r="X212" s="134"/>
      <c r="Y212" s="134"/>
      <c r="Z212" s="134"/>
      <c r="AA212" s="356" t="str">
        <f>IF('RT700 PinMux v0.94'!AA212='RT700 PinMux v0.95'!AA212,"",'RT700 PinMux v0.94'!AA212&amp;" vs "&amp;'RT700 PinMux v0.95'!AA212)</f>
        <v/>
      </c>
      <c r="AB212" s="199" t="str">
        <f>IF('RT700 PinMux v0.94'!AB212='RT700 PinMux v0.95'!AB212,"",'RT700 PinMux v0.94'!AB212&amp;" vs "&amp;'RT700 PinMux v0.95'!AB212)</f>
        <v/>
      </c>
      <c r="AC212" s="54" t="str">
        <f>IF('RT700 PinMux v0.94'!AC212='RT700 PinMux v0.95'!AC212,"",'RT700 PinMux v0.94'!AC212&amp;" vs "&amp;'RT700 PinMux v0.95'!AC212)</f>
        <v/>
      </c>
      <c r="AD212" s="11" t="str">
        <f>IF('RT700 PinMux v0.94'!AD212='RT700 PinMux v0.95'!AD212,"",'RT700 PinMux v0.94'!AD212&amp;" vs "&amp;'RT700 PinMux v0.95'!AD212)</f>
        <v/>
      </c>
      <c r="AE212" s="21" t="str">
        <f>IF('RT700 PinMux v0.94'!AE212='RT700 PinMux v0.95'!AE212,"",'RT700 PinMux v0.94'!AE212&amp;" vs "&amp;'RT700 PinMux v0.95'!AE212)</f>
        <v/>
      </c>
      <c r="AF212" s="10" t="str">
        <f>IF('RT700 PinMux v0.94'!AF212='RT700 PinMux v0.95'!AF212,"",'RT700 PinMux v0.94'!AF212&amp;" vs "&amp;'RT700 PinMux v0.95'!AF212)</f>
        <v/>
      </c>
    </row>
    <row r="213" spans="2:32" s="7" customFormat="1" ht="11.5" x14ac:dyDescent="0.25">
      <c r="B213" s="228" t="str">
        <f>'RT700 PinMux v0.95'!B213</f>
        <v>Sense VDD1</v>
      </c>
      <c r="C213" s="217" t="str">
        <f>'RT700 PinMux v0.95'!C213</f>
        <v>VDDIO</v>
      </c>
      <c r="D213" s="113" t="str">
        <f>IF('RT700 PinMux v0.94'!D213='RT700 PinMux v0.95'!D213,"",'RT700 PinMux v0.94'!D213&amp;" vs "&amp;'RT700 PinMux v0.95'!D213)</f>
        <v/>
      </c>
      <c r="E213" s="186" t="str">
        <f>IF('RT700 PinMux v0.94'!E213='RT700 PinMux v0.95'!E213,"",'RT700 PinMux v0.94'!E213&amp;" vs "&amp;'RT700 PinMux v0.95'!E213)</f>
        <v/>
      </c>
      <c r="F213" s="186" t="str">
        <f>IF('RT700 PinMux v0.94'!F213='RT700 PinMux v0.95'!F213,"",'RT700 PinMux v0.94'!F213&amp;" vs "&amp;'RT700 PinMux v0.95'!F213)</f>
        <v/>
      </c>
      <c r="G213" s="202" t="str">
        <f>IF('RT700 PinMux v0.94'!G213='RT700 PinMux v0.95'!G213,"",'RT700 PinMux v0.94'!G213&amp;" vs "&amp;'RT700 PinMux v0.95'!G213)</f>
        <v/>
      </c>
      <c r="H213" s="202" t="str">
        <f>IF('RT700 PinMux v0.94'!H213='RT700 PinMux v0.95'!H213,"",'RT700 PinMux v0.94'!H213&amp;" vs "&amp;'RT700 PinMux v0.95'!H213)</f>
        <v/>
      </c>
      <c r="I213" s="202" t="str">
        <f>IF('RT700 PinMux v0.94'!I213='RT700 PinMux v0.95'!I213,"",'RT700 PinMux v0.94'!I213&amp;" vs "&amp;'RT700 PinMux v0.95'!I213)</f>
        <v/>
      </c>
      <c r="J213" s="202" t="str">
        <f>IF('RT700 PinMux v0.94'!J213='RT700 PinMux v0.95'!J213,"",'RT700 PinMux v0.94'!J213&amp;" vs "&amp;'RT700 PinMux v0.95'!J213)</f>
        <v/>
      </c>
      <c r="K213" s="203" t="str">
        <f>IF('RT700 PinMux v0.94'!K213='RT700 PinMux v0.95'!K213,"",'RT700 PinMux v0.94'!K213&amp;" vs "&amp;'RT700 PinMux v0.95'!K213)</f>
        <v/>
      </c>
      <c r="L213" s="324" t="str">
        <f>IF('RT700 PinMux v0.94'!L213='RT700 PinMux v0.95'!L213,"",'RT700 PinMux v0.94'!L213&amp;" vs "&amp;'RT700 PinMux v0.95'!L213)</f>
        <v/>
      </c>
      <c r="M213" s="95" t="str">
        <f>IF('RT700 PinMux v0.94'!M213='RT700 PinMux v0.95'!M213,"",'RT700 PinMux v0.94'!M213&amp;" vs "&amp;'RT700 PinMux v0.95'!M213)</f>
        <v/>
      </c>
      <c r="N213" s="102" t="str">
        <f>IF('RT700 PinMux v0.94'!N213='RT700 PinMux v0.95'!N213,"",'RT700 PinMux v0.94'!N213&amp;" vs "&amp;'RT700 PinMux v0.95'!N213)</f>
        <v/>
      </c>
      <c r="O213" s="328" t="str">
        <f>IF('RT700 PinMux v0.94'!O213='RT700 PinMux v0.95'!O213,"",'RT700 PinMux v0.94'!O213&amp;" vs "&amp;'RT700 PinMux v0.95'!O213)</f>
        <v/>
      </c>
      <c r="P213" s="134" t="str">
        <f>IF('RT700 PinMux v0.94'!P213='RT700 PinMux v0.95'!P213,"",'RT700 PinMux v0.94'!P213&amp;" vs "&amp;'RT700 PinMux v0.95'!P213)</f>
        <v/>
      </c>
      <c r="Q213" s="134" t="str">
        <f>IF('RT700 PinMux v0.94'!Q213='RT700 PinMux v0.95'!Q213,"",'RT700 PinMux v0.94'!Q213&amp;" vs "&amp;'RT700 PinMux v0.95'!Q213)</f>
        <v/>
      </c>
      <c r="R213" s="134" t="str">
        <f>IF('RT700 PinMux v0.94'!R213='RT700 PinMux v0.95'!R213,"",'RT700 PinMux v0.94'!R213&amp;" vs "&amp;'RT700 PinMux v0.95'!R213)</f>
        <v/>
      </c>
      <c r="S213" s="134" t="str">
        <f>IF('RT700 PinMux v0.94'!S213='RT700 PinMux v0.95'!S213,"",'RT700 PinMux v0.94'!S213&amp;" vs "&amp;'RT700 PinMux v0.95'!S213)</f>
        <v/>
      </c>
      <c r="T213" s="134"/>
      <c r="U213" s="134"/>
      <c r="V213" s="134"/>
      <c r="W213" s="134"/>
      <c r="X213" s="134"/>
      <c r="Y213" s="134"/>
      <c r="Z213" s="134"/>
      <c r="AA213" s="356" t="str">
        <f>IF('RT700 PinMux v0.94'!AA213='RT700 PinMux v0.95'!AA213,"",'RT700 PinMux v0.94'!AA213&amp;" vs "&amp;'RT700 PinMux v0.95'!AA213)</f>
        <v/>
      </c>
      <c r="AB213" s="199" t="str">
        <f>IF('RT700 PinMux v0.94'!AB213='RT700 PinMux v0.95'!AB213,"",'RT700 PinMux v0.94'!AB213&amp;" vs "&amp;'RT700 PinMux v0.95'!AB213)</f>
        <v/>
      </c>
      <c r="AC213" s="54" t="str">
        <f>IF('RT700 PinMux v0.94'!AC213='RT700 PinMux v0.95'!AC213,"",'RT700 PinMux v0.94'!AC213&amp;" vs "&amp;'RT700 PinMux v0.95'!AC213)</f>
        <v/>
      </c>
      <c r="AD213" s="11" t="str">
        <f>IF('RT700 PinMux v0.94'!AD213='RT700 PinMux v0.95'!AD213,"",'RT700 PinMux v0.94'!AD213&amp;" vs "&amp;'RT700 PinMux v0.95'!AD213)</f>
        <v/>
      </c>
      <c r="AE213" s="21" t="str">
        <f>IF('RT700 PinMux v0.94'!AE213='RT700 PinMux v0.95'!AE213,"",'RT700 PinMux v0.94'!AE213&amp;" vs "&amp;'RT700 PinMux v0.95'!AE213)</f>
        <v/>
      </c>
      <c r="AF213" s="10" t="str">
        <f>IF('RT700 PinMux v0.94'!AF213='RT700 PinMux v0.95'!AF213,"",'RT700 PinMux v0.94'!AF213&amp;" vs "&amp;'RT700 PinMux v0.95'!AF213)</f>
        <v/>
      </c>
    </row>
    <row r="214" spans="2:32" s="7" customFormat="1" ht="11.5" x14ac:dyDescent="0.25">
      <c r="B214" s="228" t="str">
        <f>'RT700 PinMux v0.95'!B214</f>
        <v>Sense VDD1</v>
      </c>
      <c r="C214" s="217" t="str">
        <f>'RT700 PinMux v0.95'!C214</f>
        <v>VDDIO</v>
      </c>
      <c r="D214" s="113" t="str">
        <f>IF('RT700 PinMux v0.94'!D214='RT700 PinMux v0.95'!D214,"",'RT700 PinMux v0.94'!D214&amp;" vs "&amp;'RT700 PinMux v0.95'!D214)</f>
        <v/>
      </c>
      <c r="E214" s="113" t="str">
        <f>IF('RT700 PinMux v0.94'!E214='RT700 PinMux v0.95'!E214,"",'RT700 PinMux v0.94'!E214&amp;" vs "&amp;'RT700 PinMux v0.95'!E214)</f>
        <v/>
      </c>
      <c r="F214" s="186" t="str">
        <f>IF('RT700 PinMux v0.94'!F214='RT700 PinMux v0.95'!F214,"",'RT700 PinMux v0.94'!F214&amp;" vs "&amp;'RT700 PinMux v0.95'!F214)</f>
        <v/>
      </c>
      <c r="G214" s="202" t="str">
        <f>IF('RT700 PinMux v0.94'!G214='RT700 PinMux v0.95'!G214,"",'RT700 PinMux v0.94'!G214&amp;" vs "&amp;'RT700 PinMux v0.95'!G214)</f>
        <v/>
      </c>
      <c r="H214" s="202" t="str">
        <f>IF('RT700 PinMux v0.94'!H214='RT700 PinMux v0.95'!H214,"",'RT700 PinMux v0.94'!H214&amp;" vs "&amp;'RT700 PinMux v0.95'!H214)</f>
        <v/>
      </c>
      <c r="I214" s="202" t="str">
        <f>IF('RT700 PinMux v0.94'!I214='RT700 PinMux v0.95'!I214,"",'RT700 PinMux v0.94'!I214&amp;" vs "&amp;'RT700 PinMux v0.95'!I214)</f>
        <v/>
      </c>
      <c r="J214" s="202" t="str">
        <f>IF('RT700 PinMux v0.94'!J214='RT700 PinMux v0.95'!J214,"",'RT700 PinMux v0.94'!J214&amp;" vs "&amp;'RT700 PinMux v0.95'!J214)</f>
        <v/>
      </c>
      <c r="K214" s="203" t="str">
        <f>IF('RT700 PinMux v0.94'!K214='RT700 PinMux v0.95'!K214,"",'RT700 PinMux v0.94'!K214&amp;" vs "&amp;'RT700 PinMux v0.95'!K214)</f>
        <v/>
      </c>
      <c r="L214" s="324" t="str">
        <f>IF('RT700 PinMux v0.94'!L214='RT700 PinMux v0.95'!L214,"",'RT700 PinMux v0.94'!L214&amp;" vs "&amp;'RT700 PinMux v0.95'!L214)</f>
        <v/>
      </c>
      <c r="M214" s="95" t="str">
        <f>IF('RT700 PinMux v0.94'!M214='RT700 PinMux v0.95'!M214,"",'RT700 PinMux v0.94'!M214&amp;" vs "&amp;'RT700 PinMux v0.95'!M214)</f>
        <v/>
      </c>
      <c r="N214" s="102" t="str">
        <f>IF('RT700 PinMux v0.94'!N214='RT700 PinMux v0.95'!N214,"",'RT700 PinMux v0.94'!N214&amp;" vs "&amp;'RT700 PinMux v0.95'!N214)</f>
        <v/>
      </c>
      <c r="O214" s="134" t="str">
        <f>IF('RT700 PinMux v0.94'!O214='RT700 PinMux v0.95'!O214,"",'RT700 PinMux v0.94'!O214&amp;" vs "&amp;'RT700 PinMux v0.95'!O214)</f>
        <v/>
      </c>
      <c r="P214" s="134" t="str">
        <f>IF('RT700 PinMux v0.94'!P214='RT700 PinMux v0.95'!P214,"",'RT700 PinMux v0.94'!P214&amp;" vs "&amp;'RT700 PinMux v0.95'!P214)</f>
        <v/>
      </c>
      <c r="Q214" s="134" t="str">
        <f>IF('RT700 PinMux v0.94'!Q214='RT700 PinMux v0.95'!Q214,"",'RT700 PinMux v0.94'!Q214&amp;" vs "&amp;'RT700 PinMux v0.95'!Q214)</f>
        <v/>
      </c>
      <c r="R214" s="134" t="str">
        <f>IF('RT700 PinMux v0.94'!R214='RT700 PinMux v0.95'!R214,"",'RT700 PinMux v0.94'!R214&amp;" vs "&amp;'RT700 PinMux v0.95'!R214)</f>
        <v/>
      </c>
      <c r="S214" s="134" t="str">
        <f>IF('RT700 PinMux v0.94'!S214='RT700 PinMux v0.95'!S214,"",'RT700 PinMux v0.94'!S214&amp;" vs "&amp;'RT700 PinMux v0.95'!S214)</f>
        <v/>
      </c>
      <c r="T214" s="134"/>
      <c r="U214" s="134"/>
      <c r="V214" s="134"/>
      <c r="W214" s="134"/>
      <c r="X214" s="134"/>
      <c r="Y214" s="134"/>
      <c r="Z214" s="134"/>
      <c r="AA214" s="205" t="str">
        <f>IF('RT700 PinMux v0.94'!AA214='RT700 PinMux v0.95'!AA214,"",'RT700 PinMux v0.94'!AA214&amp;" vs "&amp;'RT700 PinMux v0.95'!AA214)</f>
        <v/>
      </c>
      <c r="AB214" s="199" t="str">
        <f>IF('RT700 PinMux v0.94'!AB214='RT700 PinMux v0.95'!AB214,"",'RT700 PinMux v0.94'!AB214&amp;" vs "&amp;'RT700 PinMux v0.95'!AB214)</f>
        <v/>
      </c>
      <c r="AC214" s="54" t="str">
        <f>IF('RT700 PinMux v0.94'!AC214='RT700 PinMux v0.95'!AC214,"",'RT700 PinMux v0.94'!AC214&amp;" vs "&amp;'RT700 PinMux v0.95'!AC214)</f>
        <v/>
      </c>
      <c r="AD214" s="11" t="str">
        <f>IF('RT700 PinMux v0.94'!AD214='RT700 PinMux v0.95'!AD214,"",'RT700 PinMux v0.94'!AD214&amp;" vs "&amp;'RT700 PinMux v0.95'!AD214)</f>
        <v/>
      </c>
      <c r="AE214" s="21" t="str">
        <f>IF('RT700 PinMux v0.94'!AE214='RT700 PinMux v0.95'!AE214,"",'RT700 PinMux v0.94'!AE214&amp;" vs "&amp;'RT700 PinMux v0.95'!AE214)</f>
        <v xml:space="preserve">? vs </v>
      </c>
      <c r="AF214" s="10" t="str">
        <f>IF('RT700 PinMux v0.94'!AF214='RT700 PinMux v0.95'!AF214,"",'RT700 PinMux v0.94'!AF214&amp;" vs "&amp;'RT700 PinMux v0.95'!AF214)</f>
        <v/>
      </c>
    </row>
    <row r="215" spans="2:32" s="7" customFormat="1" ht="11.5" x14ac:dyDescent="0.25">
      <c r="B215" s="228" t="str">
        <f>'RT700 PinMux v0.95'!B215</f>
        <v>Sense VDD1</v>
      </c>
      <c r="C215" s="217" t="str">
        <f>'RT700 PinMux v0.95'!C215</f>
        <v>VDDIO</v>
      </c>
      <c r="D215" s="113" t="str">
        <f>IF('RT700 PinMux v0.94'!D215='RT700 PinMux v0.95'!D215,"",'RT700 PinMux v0.94'!D215&amp;" vs "&amp;'RT700 PinMux v0.95'!D215)</f>
        <v/>
      </c>
      <c r="E215" s="113" t="str">
        <f>IF('RT700 PinMux v0.94'!E215='RT700 PinMux v0.95'!E215,"",'RT700 PinMux v0.94'!E215&amp;" vs "&amp;'RT700 PinMux v0.95'!E215)</f>
        <v/>
      </c>
      <c r="F215" s="113" t="str">
        <f>IF('RT700 PinMux v0.94'!F215='RT700 PinMux v0.95'!F215,"",'RT700 PinMux v0.94'!F215&amp;" vs "&amp;'RT700 PinMux v0.95'!F215)</f>
        <v/>
      </c>
      <c r="G215" s="202" t="str">
        <f>IF('RT700 PinMux v0.94'!G215='RT700 PinMux v0.95'!G215,"",'RT700 PinMux v0.94'!G215&amp;" vs "&amp;'RT700 PinMux v0.95'!G215)</f>
        <v/>
      </c>
      <c r="H215" s="202" t="str">
        <f>IF('RT700 PinMux v0.94'!H215='RT700 PinMux v0.95'!H215,"",'RT700 PinMux v0.94'!H215&amp;" vs "&amp;'RT700 PinMux v0.95'!H215)</f>
        <v/>
      </c>
      <c r="I215" s="202" t="str">
        <f>IF('RT700 PinMux v0.94'!I215='RT700 PinMux v0.95'!I215,"",'RT700 PinMux v0.94'!I215&amp;" vs "&amp;'RT700 PinMux v0.95'!I215)</f>
        <v/>
      </c>
      <c r="J215" s="202" t="str">
        <f>IF('RT700 PinMux v0.94'!J215='RT700 PinMux v0.95'!J215,"",'RT700 PinMux v0.94'!J215&amp;" vs "&amp;'RT700 PinMux v0.95'!J215)</f>
        <v/>
      </c>
      <c r="K215" s="203" t="str">
        <f>IF('RT700 PinMux v0.94'!K215='RT700 PinMux v0.95'!K215,"",'RT700 PinMux v0.94'!K215&amp;" vs "&amp;'RT700 PinMux v0.95'!K215)</f>
        <v/>
      </c>
      <c r="L215" s="324" t="str">
        <f>IF('RT700 PinMux v0.94'!L215='RT700 PinMux v0.95'!L215,"",'RT700 PinMux v0.94'!L215&amp;" vs "&amp;'RT700 PinMux v0.95'!L215)</f>
        <v/>
      </c>
      <c r="M215" s="95" t="str">
        <f>IF('RT700 PinMux v0.94'!M215='RT700 PinMux v0.95'!M215,"",'RT700 PinMux v0.94'!M215&amp;" vs "&amp;'RT700 PinMux v0.95'!M215)</f>
        <v/>
      </c>
      <c r="N215" s="102" t="str">
        <f>IF('RT700 PinMux v0.94'!N215='RT700 PinMux v0.95'!N215,"",'RT700 PinMux v0.94'!N215&amp;" vs "&amp;'RT700 PinMux v0.95'!N215)</f>
        <v/>
      </c>
      <c r="O215" s="134" t="str">
        <f>IF('RT700 PinMux v0.94'!O215='RT700 PinMux v0.95'!O215,"",'RT700 PinMux v0.94'!O215&amp;" vs "&amp;'RT700 PinMux v0.95'!O215)</f>
        <v/>
      </c>
      <c r="P215" s="134" t="str">
        <f>IF('RT700 PinMux v0.94'!P215='RT700 PinMux v0.95'!P215,"",'RT700 PinMux v0.94'!P215&amp;" vs "&amp;'RT700 PinMux v0.95'!P215)</f>
        <v/>
      </c>
      <c r="Q215" s="134" t="str">
        <f>IF('RT700 PinMux v0.94'!Q215='RT700 PinMux v0.95'!Q215,"",'RT700 PinMux v0.94'!Q215&amp;" vs "&amp;'RT700 PinMux v0.95'!Q215)</f>
        <v/>
      </c>
      <c r="R215" s="134" t="str">
        <f>IF('RT700 PinMux v0.94'!R215='RT700 PinMux v0.95'!R215,"",'RT700 PinMux v0.94'!R215&amp;" vs "&amp;'RT700 PinMux v0.95'!R215)</f>
        <v/>
      </c>
      <c r="S215" s="134" t="str">
        <f>IF('RT700 PinMux v0.94'!S215='RT700 PinMux v0.95'!S215,"",'RT700 PinMux v0.94'!S215&amp;" vs "&amp;'RT700 PinMux v0.95'!S215)</f>
        <v/>
      </c>
      <c r="T215" s="134"/>
      <c r="U215" s="134"/>
      <c r="V215" s="134"/>
      <c r="W215" s="134"/>
      <c r="X215" s="134"/>
      <c r="Y215" s="134"/>
      <c r="Z215" s="134"/>
      <c r="AA215" s="205" t="str">
        <f>IF('RT700 PinMux v0.94'!AA215='RT700 PinMux v0.95'!AA215,"",'RT700 PinMux v0.94'!AA215&amp;" vs "&amp;'RT700 PinMux v0.95'!AA215)</f>
        <v/>
      </c>
      <c r="AB215" s="199" t="str">
        <f>IF('RT700 PinMux v0.94'!AB215='RT700 PinMux v0.95'!AB215,"",'RT700 PinMux v0.94'!AB215&amp;" vs "&amp;'RT700 PinMux v0.95'!AB215)</f>
        <v/>
      </c>
      <c r="AC215" s="54" t="str">
        <f>IF('RT700 PinMux v0.94'!AC215='RT700 PinMux v0.95'!AC215,"",'RT700 PinMux v0.94'!AC215&amp;" vs "&amp;'RT700 PinMux v0.95'!AC215)</f>
        <v/>
      </c>
      <c r="AD215" s="11" t="str">
        <f>IF('RT700 PinMux v0.94'!AD215='RT700 PinMux v0.95'!AD215,"",'RT700 PinMux v0.94'!AD215&amp;" vs "&amp;'RT700 PinMux v0.95'!AD215)</f>
        <v/>
      </c>
      <c r="AE215" s="21" t="str">
        <f>IF('RT700 PinMux v0.94'!AE215='RT700 PinMux v0.95'!AE215,"",'RT700 PinMux v0.94'!AE215&amp;" vs "&amp;'RT700 PinMux v0.95'!AE215)</f>
        <v/>
      </c>
      <c r="AF215" s="10" t="str">
        <f>IF('RT700 PinMux v0.94'!AF215='RT700 PinMux v0.95'!AF215,"",'RT700 PinMux v0.94'!AF215&amp;" vs "&amp;'RT700 PinMux v0.95'!AF215)</f>
        <v/>
      </c>
    </row>
    <row r="216" spans="2:32" s="7" customFormat="1" ht="11.5" x14ac:dyDescent="0.25">
      <c r="B216" s="228" t="str">
        <f>'RT700 PinMux v0.95'!B216</f>
        <v>Sense VDD1</v>
      </c>
      <c r="C216" s="217" t="str">
        <f>'RT700 PinMux v0.95'!C216</f>
        <v>VDDIO</v>
      </c>
      <c r="D216" s="113" t="str">
        <f>IF('RT700 PinMux v0.94'!D216='RT700 PinMux v0.95'!D216,"",'RT700 PinMux v0.94'!D216&amp;" vs "&amp;'RT700 PinMux v0.95'!D216)</f>
        <v/>
      </c>
      <c r="E216" s="113" t="str">
        <f>IF('RT700 PinMux v0.94'!E216='RT700 PinMux v0.95'!E216,"",'RT700 PinMux v0.94'!E216&amp;" vs "&amp;'RT700 PinMux v0.95'!E216)</f>
        <v/>
      </c>
      <c r="F216" s="113" t="str">
        <f>IF('RT700 PinMux v0.94'!F216='RT700 PinMux v0.95'!F216,"",'RT700 PinMux v0.94'!F216&amp;" vs "&amp;'RT700 PinMux v0.95'!F216)</f>
        <v/>
      </c>
      <c r="G216" s="202" t="str">
        <f>IF('RT700 PinMux v0.94'!G216='RT700 PinMux v0.95'!G216,"",'RT700 PinMux v0.94'!G216&amp;" vs "&amp;'RT700 PinMux v0.95'!G216)</f>
        <v/>
      </c>
      <c r="H216" s="202" t="str">
        <f>IF('RT700 PinMux v0.94'!H216='RT700 PinMux v0.95'!H216,"",'RT700 PinMux v0.94'!H216&amp;" vs "&amp;'RT700 PinMux v0.95'!H216)</f>
        <v/>
      </c>
      <c r="I216" s="202" t="str">
        <f>IF('RT700 PinMux v0.94'!I216='RT700 PinMux v0.95'!I216,"",'RT700 PinMux v0.94'!I216&amp;" vs "&amp;'RT700 PinMux v0.95'!I216)</f>
        <v/>
      </c>
      <c r="J216" s="202" t="str">
        <f>IF('RT700 PinMux v0.94'!J216='RT700 PinMux v0.95'!J216,"",'RT700 PinMux v0.94'!J216&amp;" vs "&amp;'RT700 PinMux v0.95'!J216)</f>
        <v/>
      </c>
      <c r="K216" s="203" t="str">
        <f>IF('RT700 PinMux v0.94'!K216='RT700 PinMux v0.95'!K216,"",'RT700 PinMux v0.94'!K216&amp;" vs "&amp;'RT700 PinMux v0.95'!K216)</f>
        <v/>
      </c>
      <c r="L216" s="324" t="str">
        <f>IF('RT700 PinMux v0.94'!L216='RT700 PinMux v0.95'!L216,"",'RT700 PinMux v0.94'!L216&amp;" vs "&amp;'RT700 PinMux v0.95'!L216)</f>
        <v/>
      </c>
      <c r="M216" s="95" t="str">
        <f>IF('RT700 PinMux v0.94'!M216='RT700 PinMux v0.95'!M216,"",'RT700 PinMux v0.94'!M216&amp;" vs "&amp;'RT700 PinMux v0.95'!M216)</f>
        <v/>
      </c>
      <c r="N216" s="102" t="str">
        <f>IF('RT700 PinMux v0.94'!N216='RT700 PinMux v0.95'!N216,"",'RT700 PinMux v0.94'!N216&amp;" vs "&amp;'RT700 PinMux v0.95'!N216)</f>
        <v/>
      </c>
      <c r="O216" s="134" t="str">
        <f>IF('RT700 PinMux v0.94'!O216='RT700 PinMux v0.95'!O216,"",'RT700 PinMux v0.94'!O216&amp;" vs "&amp;'RT700 PinMux v0.95'!O216)</f>
        <v/>
      </c>
      <c r="P216" s="134" t="str">
        <f>IF('RT700 PinMux v0.94'!P216='RT700 PinMux v0.95'!P216,"",'RT700 PinMux v0.94'!P216&amp;" vs "&amp;'RT700 PinMux v0.95'!P216)</f>
        <v/>
      </c>
      <c r="Q216" s="134" t="str">
        <f>IF('RT700 PinMux v0.94'!Q216='RT700 PinMux v0.95'!Q216,"",'RT700 PinMux v0.94'!Q216&amp;" vs "&amp;'RT700 PinMux v0.95'!Q216)</f>
        <v/>
      </c>
      <c r="R216" s="134" t="str">
        <f>IF('RT700 PinMux v0.94'!R216='RT700 PinMux v0.95'!R216,"",'RT700 PinMux v0.94'!R216&amp;" vs "&amp;'RT700 PinMux v0.95'!R216)</f>
        <v/>
      </c>
      <c r="S216" s="134" t="str">
        <f>IF('RT700 PinMux v0.94'!S216='RT700 PinMux v0.95'!S216,"",'RT700 PinMux v0.94'!S216&amp;" vs "&amp;'RT700 PinMux v0.95'!S216)</f>
        <v/>
      </c>
      <c r="T216" s="134"/>
      <c r="U216" s="134"/>
      <c r="V216" s="134"/>
      <c r="W216" s="134"/>
      <c r="X216" s="134"/>
      <c r="Y216" s="134"/>
      <c r="Z216" s="134"/>
      <c r="AA216" s="205" t="str">
        <f>IF('RT700 PinMux v0.94'!AA216='RT700 PinMux v0.95'!AA216,"",'RT700 PinMux v0.94'!AA216&amp;" vs "&amp;'RT700 PinMux v0.95'!AA216)</f>
        <v/>
      </c>
      <c r="AB216" s="199" t="str">
        <f>IF('RT700 PinMux v0.94'!AB216='RT700 PinMux v0.95'!AB216,"",'RT700 PinMux v0.94'!AB216&amp;" vs "&amp;'RT700 PinMux v0.95'!AB216)</f>
        <v/>
      </c>
      <c r="AC216" s="54" t="str">
        <f>IF('RT700 PinMux v0.94'!AC216='RT700 PinMux v0.95'!AC216,"",'RT700 PinMux v0.94'!AC216&amp;" vs "&amp;'RT700 PinMux v0.95'!AC216)</f>
        <v/>
      </c>
      <c r="AD216" s="11" t="str">
        <f>IF('RT700 PinMux v0.94'!AD216='RT700 PinMux v0.95'!AD216,"",'RT700 PinMux v0.94'!AD216&amp;" vs "&amp;'RT700 PinMux v0.95'!AD216)</f>
        <v/>
      </c>
      <c r="AE216" s="21" t="str">
        <f>IF('RT700 PinMux v0.94'!AE216='RT700 PinMux v0.95'!AE216,"",'RT700 PinMux v0.94'!AE216&amp;" vs "&amp;'RT700 PinMux v0.95'!AE216)</f>
        <v/>
      </c>
      <c r="AF216" s="10" t="str">
        <f>IF('RT700 PinMux v0.94'!AF216='RT700 PinMux v0.95'!AF216,"",'RT700 PinMux v0.94'!AF216&amp;" vs "&amp;'RT700 PinMux v0.95'!AF216)</f>
        <v/>
      </c>
    </row>
    <row r="217" spans="2:32" s="7" customFormat="1" ht="11.5" x14ac:dyDescent="0.25">
      <c r="B217" s="334"/>
      <c r="C217" s="286"/>
      <c r="D217" s="113"/>
      <c r="E217" s="113"/>
      <c r="F217" s="113"/>
      <c r="G217" s="202"/>
      <c r="H217" s="202"/>
      <c r="I217" s="202"/>
      <c r="J217" s="202"/>
      <c r="K217" s="203"/>
      <c r="L217" s="324"/>
      <c r="M217" s="134"/>
      <c r="N217" s="134"/>
      <c r="O217" s="134"/>
      <c r="P217" s="134"/>
      <c r="Q217" s="134"/>
      <c r="R217" s="134"/>
      <c r="S217" s="134"/>
      <c r="T217" s="134"/>
      <c r="U217" s="134"/>
      <c r="V217" s="134"/>
      <c r="W217" s="134"/>
      <c r="X217" s="134"/>
      <c r="Y217" s="134"/>
      <c r="Z217" s="134"/>
      <c r="AA217" s="205"/>
      <c r="AB217" s="199"/>
      <c r="AC217" s="45"/>
      <c r="AD217" s="11"/>
      <c r="AE217" s="21"/>
      <c r="AF217" s="10"/>
    </row>
    <row r="218" spans="2:32" s="7" customFormat="1" ht="11.5" x14ac:dyDescent="0.25">
      <c r="B218" s="228" t="str">
        <f>'RT700 PinMux v0.95'!B218</f>
        <v>Sense VDD1</v>
      </c>
      <c r="C218" s="217" t="str">
        <f>'RT700 PinMux v0.95'!C218</f>
        <v>VDDIO</v>
      </c>
      <c r="D218" s="113" t="str">
        <f>IF('RT700 PinMux v0.94'!D218='RT700 PinMux v0.95'!D218,"",'RT700 PinMux v0.94'!D218&amp;" vs "&amp;'RT700 PinMux v0.95'!D218)</f>
        <v/>
      </c>
      <c r="E218" s="186" t="str">
        <f>IF('RT700 PinMux v0.94'!E218='RT700 PinMux v0.95'!E218,"",'RT700 PinMux v0.94'!E218&amp;" vs "&amp;'RT700 PinMux v0.95'!E218)</f>
        <v/>
      </c>
      <c r="F218" s="186" t="str">
        <f>IF('RT700 PinMux v0.94'!F218='RT700 PinMux v0.95'!F218,"",'RT700 PinMux v0.94'!F218&amp;" vs "&amp;'RT700 PinMux v0.95'!F218)</f>
        <v/>
      </c>
      <c r="G218" s="202" t="str">
        <f>IF('RT700 PinMux v0.94'!G218='RT700 PinMux v0.95'!G218,"",'RT700 PinMux v0.94'!G218&amp;" vs "&amp;'RT700 PinMux v0.95'!G218)</f>
        <v/>
      </c>
      <c r="H218" s="202" t="str">
        <f>IF('RT700 PinMux v0.94'!H218='RT700 PinMux v0.95'!H218,"",'RT700 PinMux v0.94'!H218&amp;" vs "&amp;'RT700 PinMux v0.95'!H218)</f>
        <v/>
      </c>
      <c r="I218" s="202" t="str">
        <f>IF('RT700 PinMux v0.94'!I218='RT700 PinMux v0.95'!I218,"",'RT700 PinMux v0.94'!I218&amp;" vs "&amp;'RT700 PinMux v0.95'!I218)</f>
        <v/>
      </c>
      <c r="J218" s="202" t="str">
        <f>IF('RT700 PinMux v0.94'!J218='RT700 PinMux v0.95'!J218,"",'RT700 PinMux v0.94'!J218&amp;" vs "&amp;'RT700 PinMux v0.95'!J218)</f>
        <v/>
      </c>
      <c r="K218" s="203" t="str">
        <f>IF('RT700 PinMux v0.94'!K218='RT700 PinMux v0.95'!K218,"",'RT700 PinMux v0.94'!K218&amp;" vs "&amp;'RT700 PinMux v0.95'!K218)</f>
        <v/>
      </c>
      <c r="L218" s="324" t="str">
        <f>IF('RT700 PinMux v0.94'!L218='RT700 PinMux v0.95'!L218,"",'RT700 PinMux v0.94'!L218&amp;" vs "&amp;'RT700 PinMux v0.95'!L218)</f>
        <v/>
      </c>
      <c r="M218" s="134" t="str">
        <f>IF('RT700 PinMux v0.94'!M218='RT700 PinMux v0.95'!M218,"",'RT700 PinMux v0.94'!M218&amp;" vs "&amp;'RT700 PinMux v0.95'!M218)</f>
        <v/>
      </c>
      <c r="N218" s="355" t="str">
        <f>IF('RT700 PinMux v0.94'!N218='RT700 PinMux v0.95'!N218,"",'RT700 PinMux v0.94'!N218&amp;" vs "&amp;'RT700 PinMux v0.95'!N218)</f>
        <v/>
      </c>
      <c r="O218" s="134" t="str">
        <f>IF('RT700 PinMux v0.94'!O218='RT700 PinMux v0.95'!O218,"",'RT700 PinMux v0.94'!O218&amp;" vs "&amp;'RT700 PinMux v0.95'!O218)</f>
        <v/>
      </c>
      <c r="P218" s="134" t="str">
        <f>IF('RT700 PinMux v0.94'!P218='RT700 PinMux v0.95'!P218,"",'RT700 PinMux v0.94'!P218&amp;" vs "&amp;'RT700 PinMux v0.95'!P218)</f>
        <v/>
      </c>
      <c r="Q218" s="96" t="str">
        <f>IF('RT700 PinMux v0.94'!Q218='RT700 PinMux v0.95'!Q218,"",'RT700 PinMux v0.94'!Q218&amp;" vs "&amp;'RT700 PinMux v0.95'!Q218)</f>
        <v/>
      </c>
      <c r="R218" s="134" t="str">
        <f>IF('RT700 PinMux v0.94'!R218='RT700 PinMux v0.95'!R218,"",'RT700 PinMux v0.94'!R218&amp;" vs "&amp;'RT700 PinMux v0.95'!R218)</f>
        <v/>
      </c>
      <c r="S218" s="134" t="str">
        <f>IF('RT700 PinMux v0.94'!S218='RT700 PinMux v0.95'!S218,"",'RT700 PinMux v0.94'!S218&amp;" vs "&amp;'RT700 PinMux v0.95'!S218)</f>
        <v/>
      </c>
      <c r="T218" s="134"/>
      <c r="U218" s="134"/>
      <c r="V218" s="134"/>
      <c r="W218" s="134"/>
      <c r="X218" s="134"/>
      <c r="Y218" s="134"/>
      <c r="Z218" s="134"/>
      <c r="AA218" s="205" t="str">
        <f>IF('RT700 PinMux v0.94'!AA218='RT700 PinMux v0.95'!AA218,"",'RT700 PinMux v0.94'!AA218&amp;" vs "&amp;'RT700 PinMux v0.95'!AA218)</f>
        <v/>
      </c>
      <c r="AB218" s="194" t="str">
        <f>IF('RT700 PinMux v0.94'!AB218='RT700 PinMux v0.95'!AB218,"",'RT700 PinMux v0.94'!AB218&amp;" vs "&amp;'RT700 PinMux v0.95'!AB218)</f>
        <v/>
      </c>
      <c r="AC218" s="103" t="str">
        <f>IF('RT700 PinMux v0.94'!AC218='RT700 PinMux v0.95'!AC218,"",'RT700 PinMux v0.94'!AC218&amp;" vs "&amp;'RT700 PinMux v0.95'!AC218)</f>
        <v/>
      </c>
      <c r="AD218" s="11" t="str">
        <f>IF('RT700 PinMux v0.94'!AD218='RT700 PinMux v0.95'!AD218,"",'RT700 PinMux v0.94'!AD218&amp;" vs "&amp;'RT700 PinMux v0.95'!AD218)</f>
        <v/>
      </c>
      <c r="AE218" s="21" t="str">
        <f>IF('RT700 PinMux v0.94'!AE218='RT700 PinMux v0.95'!AE218,"",'RT700 PinMux v0.94'!AE218&amp;" vs "&amp;'RT700 PinMux v0.95'!AE218)</f>
        <v/>
      </c>
      <c r="AF218" s="10" t="str">
        <f>IF('RT700 PinMux v0.94'!AF218='RT700 PinMux v0.95'!AF218,"",'RT700 PinMux v0.94'!AF218&amp;" vs "&amp;'RT700 PinMux v0.95'!AF218)</f>
        <v/>
      </c>
    </row>
    <row r="219" spans="2:32" s="7" customFormat="1" ht="11.5" x14ac:dyDescent="0.25">
      <c r="B219" s="228" t="str">
        <f>'RT700 PinMux v0.95'!B219</f>
        <v>Sense VDD1</v>
      </c>
      <c r="C219" s="217" t="str">
        <f>'RT700 PinMux v0.95'!C219</f>
        <v>VDDIO</v>
      </c>
      <c r="D219" s="113" t="str">
        <f>IF('RT700 PinMux v0.94'!D219='RT700 PinMux v0.95'!D219,"",'RT700 PinMux v0.94'!D219&amp;" vs "&amp;'RT700 PinMux v0.95'!D219)</f>
        <v/>
      </c>
      <c r="E219" s="186" t="str">
        <f>IF('RT700 PinMux v0.94'!E219='RT700 PinMux v0.95'!E219,"",'RT700 PinMux v0.94'!E219&amp;" vs "&amp;'RT700 PinMux v0.95'!E219)</f>
        <v/>
      </c>
      <c r="F219" s="186" t="str">
        <f>IF('RT700 PinMux v0.94'!F219='RT700 PinMux v0.95'!F219,"",'RT700 PinMux v0.94'!F219&amp;" vs "&amp;'RT700 PinMux v0.95'!F219)</f>
        <v/>
      </c>
      <c r="G219" s="202" t="str">
        <f>IF('RT700 PinMux v0.94'!G219='RT700 PinMux v0.95'!G219,"",'RT700 PinMux v0.94'!G219&amp;" vs "&amp;'RT700 PinMux v0.95'!G219)</f>
        <v/>
      </c>
      <c r="H219" s="202" t="str">
        <f>IF('RT700 PinMux v0.94'!H219='RT700 PinMux v0.95'!H219,"",'RT700 PinMux v0.94'!H219&amp;" vs "&amp;'RT700 PinMux v0.95'!H219)</f>
        <v/>
      </c>
      <c r="I219" s="202" t="str">
        <f>IF('RT700 PinMux v0.94'!I219='RT700 PinMux v0.95'!I219,"",'RT700 PinMux v0.94'!I219&amp;" vs "&amp;'RT700 PinMux v0.95'!I219)</f>
        <v/>
      </c>
      <c r="J219" s="202" t="str">
        <f>IF('RT700 PinMux v0.94'!J219='RT700 PinMux v0.95'!J219,"",'RT700 PinMux v0.94'!J219&amp;" vs "&amp;'RT700 PinMux v0.95'!J219)</f>
        <v/>
      </c>
      <c r="K219" s="203" t="str">
        <f>IF('RT700 PinMux v0.94'!K219='RT700 PinMux v0.95'!K219,"",'RT700 PinMux v0.94'!K219&amp;" vs "&amp;'RT700 PinMux v0.95'!K219)</f>
        <v/>
      </c>
      <c r="L219" s="324" t="str">
        <f>IF('RT700 PinMux v0.94'!L219='RT700 PinMux v0.95'!L219,"",'RT700 PinMux v0.94'!L219&amp;" vs "&amp;'RT700 PinMux v0.95'!L219)</f>
        <v/>
      </c>
      <c r="M219" s="134" t="str">
        <f>IF('RT700 PinMux v0.94'!M219='RT700 PinMux v0.95'!M219,"",'RT700 PinMux v0.94'!M219&amp;" vs "&amp;'RT700 PinMux v0.95'!M219)</f>
        <v/>
      </c>
      <c r="N219" s="355" t="str">
        <f>IF('RT700 PinMux v0.94'!N219='RT700 PinMux v0.95'!N219,"",'RT700 PinMux v0.94'!N219&amp;" vs "&amp;'RT700 PinMux v0.95'!N219)</f>
        <v/>
      </c>
      <c r="O219" s="134" t="str">
        <f>IF('RT700 PinMux v0.94'!O219='RT700 PinMux v0.95'!O219,"",'RT700 PinMux v0.94'!O219&amp;" vs "&amp;'RT700 PinMux v0.95'!O219)</f>
        <v/>
      </c>
      <c r="P219" s="134" t="str">
        <f>IF('RT700 PinMux v0.94'!P219='RT700 PinMux v0.95'!P219,"",'RT700 PinMux v0.94'!P219&amp;" vs "&amp;'RT700 PinMux v0.95'!P219)</f>
        <v/>
      </c>
      <c r="Q219" s="96" t="str">
        <f>IF('RT700 PinMux v0.94'!Q219='RT700 PinMux v0.95'!Q219,"",'RT700 PinMux v0.94'!Q219&amp;" vs "&amp;'RT700 PinMux v0.95'!Q219)</f>
        <v/>
      </c>
      <c r="R219" s="134" t="str">
        <f>IF('RT700 PinMux v0.94'!R219='RT700 PinMux v0.95'!R219,"",'RT700 PinMux v0.94'!R219&amp;" vs "&amp;'RT700 PinMux v0.95'!R219)</f>
        <v/>
      </c>
      <c r="S219" s="134" t="str">
        <f>IF('RT700 PinMux v0.94'!S219='RT700 PinMux v0.95'!S219,"",'RT700 PinMux v0.94'!S219&amp;" vs "&amp;'RT700 PinMux v0.95'!S219)</f>
        <v/>
      </c>
      <c r="T219" s="134"/>
      <c r="U219" s="134"/>
      <c r="V219" s="134"/>
      <c r="W219" s="134"/>
      <c r="X219" s="134"/>
      <c r="Y219" s="134"/>
      <c r="Z219" s="134"/>
      <c r="AA219" s="205" t="str">
        <f>IF('RT700 PinMux v0.94'!AA219='RT700 PinMux v0.95'!AA219,"",'RT700 PinMux v0.94'!AA219&amp;" vs "&amp;'RT700 PinMux v0.95'!AA219)</f>
        <v/>
      </c>
      <c r="AB219" s="194" t="str">
        <f>IF('RT700 PinMux v0.94'!AB219='RT700 PinMux v0.95'!AB219,"",'RT700 PinMux v0.94'!AB219&amp;" vs "&amp;'RT700 PinMux v0.95'!AB219)</f>
        <v/>
      </c>
      <c r="AC219" s="54" t="str">
        <f>IF('RT700 PinMux v0.94'!AC219='RT700 PinMux v0.95'!AC219,"",'RT700 PinMux v0.94'!AC219&amp;" vs "&amp;'RT700 PinMux v0.95'!AC219)</f>
        <v/>
      </c>
      <c r="AD219" s="11" t="str">
        <f>IF('RT700 PinMux v0.94'!AD219='RT700 PinMux v0.95'!AD219,"",'RT700 PinMux v0.94'!AD219&amp;" vs "&amp;'RT700 PinMux v0.95'!AD219)</f>
        <v/>
      </c>
      <c r="AE219" s="21" t="str">
        <f>IF('RT700 PinMux v0.94'!AE219='RT700 PinMux v0.95'!AE219,"",'RT700 PinMux v0.94'!AE219&amp;" vs "&amp;'RT700 PinMux v0.95'!AE219)</f>
        <v/>
      </c>
      <c r="AF219" s="10" t="str">
        <f>IF('RT700 PinMux v0.94'!AF219='RT700 PinMux v0.95'!AF219,"",'RT700 PinMux v0.94'!AF219&amp;" vs "&amp;'RT700 PinMux v0.95'!AF219)</f>
        <v/>
      </c>
    </row>
    <row r="220" spans="2:32" s="7" customFormat="1" ht="11.5" x14ac:dyDescent="0.25">
      <c r="B220" s="228" t="str">
        <f>'RT700 PinMux v0.95'!B220</f>
        <v>Sense VDD1</v>
      </c>
      <c r="C220" s="217" t="str">
        <f>'RT700 PinMux v0.95'!C220</f>
        <v>VDDIO</v>
      </c>
      <c r="D220" s="113" t="str">
        <f>IF('RT700 PinMux v0.94'!D220='RT700 PinMux v0.95'!D220,"",'RT700 PinMux v0.94'!D220&amp;" vs "&amp;'RT700 PinMux v0.95'!D220)</f>
        <v/>
      </c>
      <c r="E220" s="186" t="str">
        <f>IF('RT700 PinMux v0.94'!E220='RT700 PinMux v0.95'!E220,"",'RT700 PinMux v0.94'!E220&amp;" vs "&amp;'RT700 PinMux v0.95'!E220)</f>
        <v/>
      </c>
      <c r="F220" s="186" t="str">
        <f>IF('RT700 PinMux v0.94'!F220='RT700 PinMux v0.95'!F220,"",'RT700 PinMux v0.94'!F220&amp;" vs "&amp;'RT700 PinMux v0.95'!F220)</f>
        <v/>
      </c>
      <c r="G220" s="202" t="str">
        <f>IF('RT700 PinMux v0.94'!G220='RT700 PinMux v0.95'!G220,"",'RT700 PinMux v0.94'!G220&amp;" vs "&amp;'RT700 PinMux v0.95'!G220)</f>
        <v/>
      </c>
      <c r="H220" s="202" t="str">
        <f>IF('RT700 PinMux v0.94'!H220='RT700 PinMux v0.95'!H220,"",'RT700 PinMux v0.94'!H220&amp;" vs "&amp;'RT700 PinMux v0.95'!H220)</f>
        <v/>
      </c>
      <c r="I220" s="202" t="str">
        <f>IF('RT700 PinMux v0.94'!I220='RT700 PinMux v0.95'!I220,"",'RT700 PinMux v0.94'!I220&amp;" vs "&amp;'RT700 PinMux v0.95'!I220)</f>
        <v/>
      </c>
      <c r="J220" s="202" t="str">
        <f>IF('RT700 PinMux v0.94'!J220='RT700 PinMux v0.95'!J220,"",'RT700 PinMux v0.94'!J220&amp;" vs "&amp;'RT700 PinMux v0.95'!J220)</f>
        <v/>
      </c>
      <c r="K220" s="203" t="str">
        <f>IF('RT700 PinMux v0.94'!K220='RT700 PinMux v0.95'!K220,"",'RT700 PinMux v0.94'!K220&amp;" vs "&amp;'RT700 PinMux v0.95'!K220)</f>
        <v/>
      </c>
      <c r="L220" s="324" t="str">
        <f>IF('RT700 PinMux v0.94'!L220='RT700 PinMux v0.95'!L220,"",'RT700 PinMux v0.94'!L220&amp;" vs "&amp;'RT700 PinMux v0.95'!L220)</f>
        <v/>
      </c>
      <c r="M220" s="134" t="str">
        <f>IF('RT700 PinMux v0.94'!M220='RT700 PinMux v0.95'!M220,"",'RT700 PinMux v0.94'!M220&amp;" vs "&amp;'RT700 PinMux v0.95'!M220)</f>
        <v/>
      </c>
      <c r="N220" s="355" t="str">
        <f>IF('RT700 PinMux v0.94'!N220='RT700 PinMux v0.95'!N220,"",'RT700 PinMux v0.94'!N220&amp;" vs "&amp;'RT700 PinMux v0.95'!N220)</f>
        <v/>
      </c>
      <c r="O220" s="134" t="str">
        <f>IF('RT700 PinMux v0.94'!O220='RT700 PinMux v0.95'!O220,"",'RT700 PinMux v0.94'!O220&amp;" vs "&amp;'RT700 PinMux v0.95'!O220)</f>
        <v/>
      </c>
      <c r="P220" s="134" t="str">
        <f>IF('RT700 PinMux v0.94'!P220='RT700 PinMux v0.95'!P220,"",'RT700 PinMux v0.94'!P220&amp;" vs "&amp;'RT700 PinMux v0.95'!P220)</f>
        <v/>
      </c>
      <c r="Q220" s="96" t="str">
        <f>IF('RT700 PinMux v0.94'!Q220='RT700 PinMux v0.95'!Q220,"",'RT700 PinMux v0.94'!Q220&amp;" vs "&amp;'RT700 PinMux v0.95'!Q220)</f>
        <v/>
      </c>
      <c r="R220" s="134" t="str">
        <f>IF('RT700 PinMux v0.94'!R220='RT700 PinMux v0.95'!R220,"",'RT700 PinMux v0.94'!R220&amp;" vs "&amp;'RT700 PinMux v0.95'!R220)</f>
        <v/>
      </c>
      <c r="S220" s="134" t="str">
        <f>IF('RT700 PinMux v0.94'!S220='RT700 PinMux v0.95'!S220,"",'RT700 PinMux v0.94'!S220&amp;" vs "&amp;'RT700 PinMux v0.95'!S220)</f>
        <v/>
      </c>
      <c r="T220" s="134"/>
      <c r="U220" s="134"/>
      <c r="V220" s="134"/>
      <c r="W220" s="134"/>
      <c r="X220" s="134"/>
      <c r="Y220" s="134"/>
      <c r="Z220" s="134"/>
      <c r="AA220" s="205" t="str">
        <f>IF('RT700 PinMux v0.94'!AA220='RT700 PinMux v0.95'!AA220,"",'RT700 PinMux v0.94'!AA220&amp;" vs "&amp;'RT700 PinMux v0.95'!AA220)</f>
        <v/>
      </c>
      <c r="AB220" s="194" t="str">
        <f>IF('RT700 PinMux v0.94'!AB220='RT700 PinMux v0.95'!AB220,"",'RT700 PinMux v0.94'!AB220&amp;" vs "&amp;'RT700 PinMux v0.95'!AB220)</f>
        <v/>
      </c>
      <c r="AC220" s="54" t="str">
        <f>IF('RT700 PinMux v0.94'!AC220='RT700 PinMux v0.95'!AC220,"",'RT700 PinMux v0.94'!AC220&amp;" vs "&amp;'RT700 PinMux v0.95'!AC220)</f>
        <v/>
      </c>
      <c r="AD220" s="11" t="str">
        <f>IF('RT700 PinMux v0.94'!AD220='RT700 PinMux v0.95'!AD220,"",'RT700 PinMux v0.94'!AD220&amp;" vs "&amp;'RT700 PinMux v0.95'!AD220)</f>
        <v/>
      </c>
      <c r="AE220" s="21" t="str">
        <f>IF('RT700 PinMux v0.94'!AE220='RT700 PinMux v0.95'!AE220,"",'RT700 PinMux v0.94'!AE220&amp;" vs "&amp;'RT700 PinMux v0.95'!AE220)</f>
        <v/>
      </c>
      <c r="AF220" s="10" t="str">
        <f>IF('RT700 PinMux v0.94'!AF220='RT700 PinMux v0.95'!AF220,"",'RT700 PinMux v0.94'!AF220&amp;" vs "&amp;'RT700 PinMux v0.95'!AF220)</f>
        <v/>
      </c>
    </row>
    <row r="221" spans="2:32" s="7" customFormat="1" ht="11.5" x14ac:dyDescent="0.25">
      <c r="B221" s="228" t="str">
        <f>'RT700 PinMux v0.95'!B221</f>
        <v>Sense VDD1</v>
      </c>
      <c r="C221" s="217" t="str">
        <f>'RT700 PinMux v0.95'!C221</f>
        <v>VDDIO</v>
      </c>
      <c r="D221" s="113" t="str">
        <f>IF('RT700 PinMux v0.94'!D221='RT700 PinMux v0.95'!D221,"",'RT700 PinMux v0.94'!D221&amp;" vs "&amp;'RT700 PinMux v0.95'!D221)</f>
        <v/>
      </c>
      <c r="E221" s="186" t="str">
        <f>IF('RT700 PinMux v0.94'!E221='RT700 PinMux v0.95'!E221,"",'RT700 PinMux v0.94'!E221&amp;" vs "&amp;'RT700 PinMux v0.95'!E221)</f>
        <v/>
      </c>
      <c r="F221" s="186" t="str">
        <f>IF('RT700 PinMux v0.94'!F221='RT700 PinMux v0.95'!F221,"",'RT700 PinMux v0.94'!F221&amp;" vs "&amp;'RT700 PinMux v0.95'!F221)</f>
        <v/>
      </c>
      <c r="G221" s="202" t="str">
        <f>IF('RT700 PinMux v0.94'!G221='RT700 PinMux v0.95'!G221,"",'RT700 PinMux v0.94'!G221&amp;" vs "&amp;'RT700 PinMux v0.95'!G221)</f>
        <v/>
      </c>
      <c r="H221" s="202" t="str">
        <f>IF('RT700 PinMux v0.94'!H221='RT700 PinMux v0.95'!H221,"",'RT700 PinMux v0.94'!H221&amp;" vs "&amp;'RT700 PinMux v0.95'!H221)</f>
        <v/>
      </c>
      <c r="I221" s="202" t="str">
        <f>IF('RT700 PinMux v0.94'!I221='RT700 PinMux v0.95'!I221,"",'RT700 PinMux v0.94'!I221&amp;" vs "&amp;'RT700 PinMux v0.95'!I221)</f>
        <v/>
      </c>
      <c r="J221" s="202" t="str">
        <f>IF('RT700 PinMux v0.94'!J221='RT700 PinMux v0.95'!J221,"",'RT700 PinMux v0.94'!J221&amp;" vs "&amp;'RT700 PinMux v0.95'!J221)</f>
        <v/>
      </c>
      <c r="K221" s="203" t="str">
        <f>IF('RT700 PinMux v0.94'!K221='RT700 PinMux v0.95'!K221,"",'RT700 PinMux v0.94'!K221&amp;" vs "&amp;'RT700 PinMux v0.95'!K221)</f>
        <v/>
      </c>
      <c r="L221" s="324" t="str">
        <f>IF('RT700 PinMux v0.94'!L221='RT700 PinMux v0.95'!L221,"",'RT700 PinMux v0.94'!L221&amp;" vs "&amp;'RT700 PinMux v0.95'!L221)</f>
        <v/>
      </c>
      <c r="M221" s="134" t="str">
        <f>IF('RT700 PinMux v0.94'!M221='RT700 PinMux v0.95'!M221,"",'RT700 PinMux v0.94'!M221&amp;" vs "&amp;'RT700 PinMux v0.95'!M221)</f>
        <v/>
      </c>
      <c r="N221" s="134" t="str">
        <f>IF('RT700 PinMux v0.94'!N221='RT700 PinMux v0.95'!N221,"",'RT700 PinMux v0.94'!N221&amp;" vs "&amp;'RT700 PinMux v0.95'!N221)</f>
        <v/>
      </c>
      <c r="O221" s="134" t="str">
        <f>IF('RT700 PinMux v0.94'!O221='RT700 PinMux v0.95'!O221,"",'RT700 PinMux v0.94'!O221&amp;" vs "&amp;'RT700 PinMux v0.95'!O221)</f>
        <v/>
      </c>
      <c r="P221" s="134" t="str">
        <f>IF('RT700 PinMux v0.94'!P221='RT700 PinMux v0.95'!P221,"",'RT700 PinMux v0.94'!P221&amp;" vs "&amp;'RT700 PinMux v0.95'!P221)</f>
        <v/>
      </c>
      <c r="Q221" s="96" t="str">
        <f>IF('RT700 PinMux v0.94'!Q221='RT700 PinMux v0.95'!Q221,"",'RT700 PinMux v0.94'!Q221&amp;" vs "&amp;'RT700 PinMux v0.95'!Q221)</f>
        <v/>
      </c>
      <c r="R221" s="134" t="str">
        <f>IF('RT700 PinMux v0.94'!R221='RT700 PinMux v0.95'!R221,"",'RT700 PinMux v0.94'!R221&amp;" vs "&amp;'RT700 PinMux v0.95'!R221)</f>
        <v/>
      </c>
      <c r="S221" s="134" t="str">
        <f>IF('RT700 PinMux v0.94'!S221='RT700 PinMux v0.95'!S221,"",'RT700 PinMux v0.94'!S221&amp;" vs "&amp;'RT700 PinMux v0.95'!S221)</f>
        <v/>
      </c>
      <c r="T221" s="134"/>
      <c r="U221" s="134"/>
      <c r="V221" s="134"/>
      <c r="W221" s="134"/>
      <c r="X221" s="134"/>
      <c r="Y221" s="134"/>
      <c r="Z221" s="134"/>
      <c r="AA221" s="205" t="str">
        <f>IF('RT700 PinMux v0.94'!AA221='RT700 PinMux v0.95'!AA221,"",'RT700 PinMux v0.94'!AA221&amp;" vs "&amp;'RT700 PinMux v0.95'!AA221)</f>
        <v/>
      </c>
      <c r="AB221" s="194" t="str">
        <f>IF('RT700 PinMux v0.94'!AB221='RT700 PinMux v0.95'!AB221,"",'RT700 PinMux v0.94'!AB221&amp;" vs "&amp;'RT700 PinMux v0.95'!AB221)</f>
        <v/>
      </c>
      <c r="AC221" s="54" t="str">
        <f>IF('RT700 PinMux v0.94'!AC221='RT700 PinMux v0.95'!AC221,"",'RT700 PinMux v0.94'!AC221&amp;" vs "&amp;'RT700 PinMux v0.95'!AC221)</f>
        <v/>
      </c>
      <c r="AD221" s="11" t="str">
        <f>IF('RT700 PinMux v0.94'!AD221='RT700 PinMux v0.95'!AD221,"",'RT700 PinMux v0.94'!AD221&amp;" vs "&amp;'RT700 PinMux v0.95'!AD221)</f>
        <v/>
      </c>
      <c r="AE221" s="21" t="str">
        <f>IF('RT700 PinMux v0.94'!AE221='RT700 PinMux v0.95'!AE221,"",'RT700 PinMux v0.94'!AE221&amp;" vs "&amp;'RT700 PinMux v0.95'!AE221)</f>
        <v/>
      </c>
      <c r="AF221" s="10" t="str">
        <f>IF('RT700 PinMux v0.94'!AF221='RT700 PinMux v0.95'!AF221,"",'RT700 PinMux v0.94'!AF221&amp;" vs "&amp;'RT700 PinMux v0.95'!AF221)</f>
        <v/>
      </c>
    </row>
    <row r="222" spans="2:32" s="7" customFormat="1" ht="11.5" x14ac:dyDescent="0.25">
      <c r="B222" s="228" t="str">
        <f>'RT700 PinMux v0.95'!B222</f>
        <v>Sense VDD1</v>
      </c>
      <c r="C222" s="217" t="str">
        <f>'RT700 PinMux v0.95'!C222</f>
        <v>VDDIO</v>
      </c>
      <c r="D222" s="113" t="str">
        <f>IF('RT700 PinMux v0.94'!D222='RT700 PinMux v0.95'!D222,"",'RT700 PinMux v0.94'!D222&amp;" vs "&amp;'RT700 PinMux v0.95'!D222)</f>
        <v/>
      </c>
      <c r="E222" s="186" t="str">
        <f>IF('RT700 PinMux v0.94'!E222='RT700 PinMux v0.95'!E222,"",'RT700 PinMux v0.94'!E222&amp;" vs "&amp;'RT700 PinMux v0.95'!E222)</f>
        <v/>
      </c>
      <c r="F222" s="186" t="str">
        <f>IF('RT700 PinMux v0.94'!F222='RT700 PinMux v0.95'!F222,"",'RT700 PinMux v0.94'!F222&amp;" vs "&amp;'RT700 PinMux v0.95'!F222)</f>
        <v/>
      </c>
      <c r="G222" s="202" t="str">
        <f>IF('RT700 PinMux v0.94'!G222='RT700 PinMux v0.95'!G222,"",'RT700 PinMux v0.94'!G222&amp;" vs "&amp;'RT700 PinMux v0.95'!G222)</f>
        <v/>
      </c>
      <c r="H222" s="202" t="str">
        <f>IF('RT700 PinMux v0.94'!H222='RT700 PinMux v0.95'!H222,"",'RT700 PinMux v0.94'!H222&amp;" vs "&amp;'RT700 PinMux v0.95'!H222)</f>
        <v/>
      </c>
      <c r="I222" s="202" t="str">
        <f>IF('RT700 PinMux v0.94'!I222='RT700 PinMux v0.95'!I222,"",'RT700 PinMux v0.94'!I222&amp;" vs "&amp;'RT700 PinMux v0.95'!I222)</f>
        <v/>
      </c>
      <c r="J222" s="202" t="str">
        <f>IF('RT700 PinMux v0.94'!J222='RT700 PinMux v0.95'!J222,"",'RT700 PinMux v0.94'!J222&amp;" vs "&amp;'RT700 PinMux v0.95'!J222)</f>
        <v/>
      </c>
      <c r="K222" s="203" t="str">
        <f>IF('RT700 PinMux v0.94'!K222='RT700 PinMux v0.95'!K222,"",'RT700 PinMux v0.94'!K222&amp;" vs "&amp;'RT700 PinMux v0.95'!K222)</f>
        <v/>
      </c>
      <c r="L222" s="324" t="str">
        <f>IF('RT700 PinMux v0.94'!L222='RT700 PinMux v0.95'!L222,"",'RT700 PinMux v0.94'!L222&amp;" vs "&amp;'RT700 PinMux v0.95'!L222)</f>
        <v/>
      </c>
      <c r="M222" s="134" t="str">
        <f>IF('RT700 PinMux v0.94'!M222='RT700 PinMux v0.95'!M222,"",'RT700 PinMux v0.94'!M222&amp;" vs "&amp;'RT700 PinMux v0.95'!M222)</f>
        <v/>
      </c>
      <c r="N222" s="134" t="str">
        <f>IF('RT700 PinMux v0.94'!N222='RT700 PinMux v0.95'!N222,"",'RT700 PinMux v0.94'!N222&amp;" vs "&amp;'RT700 PinMux v0.95'!N222)</f>
        <v/>
      </c>
      <c r="O222" s="134" t="str">
        <f>IF('RT700 PinMux v0.94'!O222='RT700 PinMux v0.95'!O222,"",'RT700 PinMux v0.94'!O222&amp;" vs "&amp;'RT700 PinMux v0.95'!O222)</f>
        <v/>
      </c>
      <c r="P222" s="134" t="str">
        <f>IF('RT700 PinMux v0.94'!P222='RT700 PinMux v0.95'!P222,"",'RT700 PinMux v0.94'!P222&amp;" vs "&amp;'RT700 PinMux v0.95'!P222)</f>
        <v/>
      </c>
      <c r="Q222" s="96" t="str">
        <f>IF('RT700 PinMux v0.94'!Q222='RT700 PinMux v0.95'!Q222,"",'RT700 PinMux v0.94'!Q222&amp;" vs "&amp;'RT700 PinMux v0.95'!Q222)</f>
        <v/>
      </c>
      <c r="R222" s="134" t="str">
        <f>IF('RT700 PinMux v0.94'!R222='RT700 PinMux v0.95'!R222,"",'RT700 PinMux v0.94'!R222&amp;" vs "&amp;'RT700 PinMux v0.95'!R222)</f>
        <v/>
      </c>
      <c r="S222" s="134" t="str">
        <f>IF('RT700 PinMux v0.94'!S222='RT700 PinMux v0.95'!S222,"",'RT700 PinMux v0.94'!S222&amp;" vs "&amp;'RT700 PinMux v0.95'!S222)</f>
        <v/>
      </c>
      <c r="T222" s="134"/>
      <c r="U222" s="134"/>
      <c r="V222" s="134"/>
      <c r="W222" s="134"/>
      <c r="X222" s="134"/>
      <c r="Y222" s="134"/>
      <c r="Z222" s="134"/>
      <c r="AA222" s="205" t="str">
        <f>IF('RT700 PinMux v0.94'!AA222='RT700 PinMux v0.95'!AA222,"",'RT700 PinMux v0.94'!AA222&amp;" vs "&amp;'RT700 PinMux v0.95'!AA222)</f>
        <v/>
      </c>
      <c r="AB222" s="194" t="str">
        <f>IF('RT700 PinMux v0.94'!AB222='RT700 PinMux v0.95'!AB222,"",'RT700 PinMux v0.94'!AB222&amp;" vs "&amp;'RT700 PinMux v0.95'!AB222)</f>
        <v/>
      </c>
      <c r="AC222" s="54" t="str">
        <f>IF('RT700 PinMux v0.94'!AC222='RT700 PinMux v0.95'!AC222,"",'RT700 PinMux v0.94'!AC222&amp;" vs "&amp;'RT700 PinMux v0.95'!AC222)</f>
        <v/>
      </c>
      <c r="AD222" s="11" t="str">
        <f>IF('RT700 PinMux v0.94'!AD222='RT700 PinMux v0.95'!AD222,"",'RT700 PinMux v0.94'!AD222&amp;" vs "&amp;'RT700 PinMux v0.95'!AD222)</f>
        <v/>
      </c>
      <c r="AE222" s="21" t="str">
        <f>IF('RT700 PinMux v0.94'!AE222='RT700 PinMux v0.95'!AE222,"",'RT700 PinMux v0.94'!AE222&amp;" vs "&amp;'RT700 PinMux v0.95'!AE222)</f>
        <v/>
      </c>
      <c r="AF222" s="10" t="str">
        <f>IF('RT700 PinMux v0.94'!AF222='RT700 PinMux v0.95'!AF222,"",'RT700 PinMux v0.94'!AF222&amp;" vs "&amp;'RT700 PinMux v0.95'!AF222)</f>
        <v/>
      </c>
    </row>
    <row r="223" spans="2:32" s="7" customFormat="1" ht="11.5" x14ac:dyDescent="0.25">
      <c r="B223" s="228" t="str">
        <f>'RT700 PinMux v0.95'!B223</f>
        <v>Sense VDD1</v>
      </c>
      <c r="C223" s="217" t="str">
        <f>'RT700 PinMux v0.95'!C223</f>
        <v>VDDIO</v>
      </c>
      <c r="D223" s="113" t="str">
        <f>IF('RT700 PinMux v0.94'!D223='RT700 PinMux v0.95'!D223,"",'RT700 PinMux v0.94'!D223&amp;" vs "&amp;'RT700 PinMux v0.95'!D223)</f>
        <v/>
      </c>
      <c r="E223" s="186" t="str">
        <f>IF('RT700 PinMux v0.94'!E223='RT700 PinMux v0.95'!E223,"",'RT700 PinMux v0.94'!E223&amp;" vs "&amp;'RT700 PinMux v0.95'!E223)</f>
        <v/>
      </c>
      <c r="F223" s="186" t="str">
        <f>IF('RT700 PinMux v0.94'!F223='RT700 PinMux v0.95'!F223,"",'RT700 PinMux v0.94'!F223&amp;" vs "&amp;'RT700 PinMux v0.95'!F223)</f>
        <v/>
      </c>
      <c r="G223" s="202" t="str">
        <f>IF('RT700 PinMux v0.94'!G223='RT700 PinMux v0.95'!G223,"",'RT700 PinMux v0.94'!G223&amp;" vs "&amp;'RT700 PinMux v0.95'!G223)</f>
        <v/>
      </c>
      <c r="H223" s="202" t="str">
        <f>IF('RT700 PinMux v0.94'!H223='RT700 PinMux v0.95'!H223,"",'RT700 PinMux v0.94'!H223&amp;" vs "&amp;'RT700 PinMux v0.95'!H223)</f>
        <v/>
      </c>
      <c r="I223" s="202" t="str">
        <f>IF('RT700 PinMux v0.94'!I223='RT700 PinMux v0.95'!I223,"",'RT700 PinMux v0.94'!I223&amp;" vs "&amp;'RT700 PinMux v0.95'!I223)</f>
        <v/>
      </c>
      <c r="J223" s="202" t="str">
        <f>IF('RT700 PinMux v0.94'!J223='RT700 PinMux v0.95'!J223,"",'RT700 PinMux v0.94'!J223&amp;" vs "&amp;'RT700 PinMux v0.95'!J223)</f>
        <v/>
      </c>
      <c r="K223" s="203" t="str">
        <f>IF('RT700 PinMux v0.94'!K223='RT700 PinMux v0.95'!K223,"",'RT700 PinMux v0.94'!K223&amp;" vs "&amp;'RT700 PinMux v0.95'!K223)</f>
        <v/>
      </c>
      <c r="L223" s="324" t="str">
        <f>IF('RT700 PinMux v0.94'!L223='RT700 PinMux v0.95'!L223,"",'RT700 PinMux v0.94'!L223&amp;" vs "&amp;'RT700 PinMux v0.95'!L223)</f>
        <v/>
      </c>
      <c r="M223" s="134" t="str">
        <f>IF('RT700 PinMux v0.94'!M223='RT700 PinMux v0.95'!M223,"",'RT700 PinMux v0.94'!M223&amp;" vs "&amp;'RT700 PinMux v0.95'!M223)</f>
        <v/>
      </c>
      <c r="N223" s="134" t="str">
        <f>IF('RT700 PinMux v0.94'!N223='RT700 PinMux v0.95'!N223,"",'RT700 PinMux v0.94'!N223&amp;" vs "&amp;'RT700 PinMux v0.95'!N223)</f>
        <v/>
      </c>
      <c r="O223" s="104" t="str">
        <f>IF('RT700 PinMux v0.94'!O223='RT700 PinMux v0.95'!O223,"",'RT700 PinMux v0.94'!O223&amp;" vs "&amp;'RT700 PinMux v0.95'!O223)</f>
        <v/>
      </c>
      <c r="P223" s="134" t="str">
        <f>IF('RT700 PinMux v0.94'!P223='RT700 PinMux v0.95'!P223,"",'RT700 PinMux v0.94'!P223&amp;" vs "&amp;'RT700 PinMux v0.95'!P223)</f>
        <v/>
      </c>
      <c r="Q223" s="134" t="str">
        <f>IF('RT700 PinMux v0.94'!Q223='RT700 PinMux v0.95'!Q223,"",'RT700 PinMux v0.94'!Q223&amp;" vs "&amp;'RT700 PinMux v0.95'!Q223)</f>
        <v/>
      </c>
      <c r="R223" s="134" t="str">
        <f>IF('RT700 PinMux v0.94'!R223='RT700 PinMux v0.95'!R223,"",'RT700 PinMux v0.94'!R223&amp;" vs "&amp;'RT700 PinMux v0.95'!R223)</f>
        <v/>
      </c>
      <c r="S223" s="134" t="str">
        <f>IF('RT700 PinMux v0.94'!S223='RT700 PinMux v0.95'!S223,"",'RT700 PinMux v0.94'!S223&amp;" vs "&amp;'RT700 PinMux v0.95'!S223)</f>
        <v/>
      </c>
      <c r="T223" s="134"/>
      <c r="U223" s="134"/>
      <c r="V223" s="134"/>
      <c r="W223" s="134"/>
      <c r="X223" s="134"/>
      <c r="Y223" s="134"/>
      <c r="Z223" s="134"/>
      <c r="AA223" s="205" t="str">
        <f>IF('RT700 PinMux v0.94'!AA223='RT700 PinMux v0.95'!AA223,"",'RT700 PinMux v0.94'!AA223&amp;" vs "&amp;'RT700 PinMux v0.95'!AA223)</f>
        <v/>
      </c>
      <c r="AB223" s="194" t="str">
        <f>IF('RT700 PinMux v0.94'!AB223='RT700 PinMux v0.95'!AB223,"",'RT700 PinMux v0.94'!AB223&amp;" vs "&amp;'RT700 PinMux v0.95'!AB223)</f>
        <v/>
      </c>
      <c r="AC223" s="54" t="str">
        <f>IF('RT700 PinMux v0.94'!AC223='RT700 PinMux v0.95'!AC223,"",'RT700 PinMux v0.94'!AC223&amp;" vs "&amp;'RT700 PinMux v0.95'!AC223)</f>
        <v/>
      </c>
      <c r="AD223" s="11" t="str">
        <f>IF('RT700 PinMux v0.94'!AD223='RT700 PinMux v0.95'!AD223,"",'RT700 PinMux v0.94'!AD223&amp;" vs "&amp;'RT700 PinMux v0.95'!AD223)</f>
        <v/>
      </c>
      <c r="AE223" s="21" t="str">
        <f>IF('RT700 PinMux v0.94'!AE223='RT700 PinMux v0.95'!AE223,"",'RT700 PinMux v0.94'!AE223&amp;" vs "&amp;'RT700 PinMux v0.95'!AE223)</f>
        <v/>
      </c>
      <c r="AF223" s="10" t="str">
        <f>IF('RT700 PinMux v0.94'!AF223='RT700 PinMux v0.95'!AF223,"",'RT700 PinMux v0.94'!AF223&amp;" vs "&amp;'RT700 PinMux v0.95'!AF223)</f>
        <v/>
      </c>
    </row>
    <row r="224" spans="2:32" s="7" customFormat="1" ht="11.5" x14ac:dyDescent="0.25">
      <c r="B224" s="228" t="str">
        <f>'RT700 PinMux v0.95'!B224</f>
        <v>Sense VDD1</v>
      </c>
      <c r="C224" s="217" t="str">
        <f>'RT700 PinMux v0.95'!C224</f>
        <v>VDDIO</v>
      </c>
      <c r="D224" s="113" t="str">
        <f>IF('RT700 PinMux v0.94'!D224='RT700 PinMux v0.95'!D224,"",'RT700 PinMux v0.94'!D224&amp;" vs "&amp;'RT700 PinMux v0.95'!D224)</f>
        <v/>
      </c>
      <c r="E224" s="186" t="str">
        <f>IF('RT700 PinMux v0.94'!E224='RT700 PinMux v0.95'!E224,"",'RT700 PinMux v0.94'!E224&amp;" vs "&amp;'RT700 PinMux v0.95'!E224)</f>
        <v/>
      </c>
      <c r="F224" s="354" t="str">
        <f>IF('RT700 PinMux v0.94'!F224='RT700 PinMux v0.95'!F224,"",'RT700 PinMux v0.94'!F224&amp;" vs "&amp;'RT700 PinMux v0.95'!F224)</f>
        <v/>
      </c>
      <c r="G224" s="353" t="str">
        <f>IF('RT700 PinMux v0.94'!G224='RT700 PinMux v0.95'!G224,"",'RT700 PinMux v0.94'!G224&amp;" vs "&amp;'RT700 PinMux v0.95'!G224)</f>
        <v/>
      </c>
      <c r="H224" s="202" t="str">
        <f>IF('RT700 PinMux v0.94'!H224='RT700 PinMux v0.95'!H224,"",'RT700 PinMux v0.94'!H224&amp;" vs "&amp;'RT700 PinMux v0.95'!H224)</f>
        <v/>
      </c>
      <c r="I224" s="202" t="str">
        <f>IF('RT700 PinMux v0.94'!I224='RT700 PinMux v0.95'!I224,"",'RT700 PinMux v0.94'!I224&amp;" vs "&amp;'RT700 PinMux v0.95'!I224)</f>
        <v/>
      </c>
      <c r="J224" s="202" t="str">
        <f>IF('RT700 PinMux v0.94'!J224='RT700 PinMux v0.95'!J224,"",'RT700 PinMux v0.94'!J224&amp;" vs "&amp;'RT700 PinMux v0.95'!J224)</f>
        <v/>
      </c>
      <c r="K224" s="203" t="str">
        <f>IF('RT700 PinMux v0.94'!K224='RT700 PinMux v0.95'!K224,"",'RT700 PinMux v0.94'!K224&amp;" vs "&amp;'RT700 PinMux v0.95'!K224)</f>
        <v/>
      </c>
      <c r="L224" s="324" t="str">
        <f>IF('RT700 PinMux v0.94'!L224='RT700 PinMux v0.95'!L224,"",'RT700 PinMux v0.94'!L224&amp;" vs "&amp;'RT700 PinMux v0.95'!L224)</f>
        <v/>
      </c>
      <c r="M224" s="134" t="str">
        <f>IF('RT700 PinMux v0.94'!M224='RT700 PinMux v0.95'!M224,"",'RT700 PinMux v0.94'!M224&amp;" vs "&amp;'RT700 PinMux v0.95'!M224)</f>
        <v/>
      </c>
      <c r="N224" s="134" t="str">
        <f>IF('RT700 PinMux v0.94'!N224='RT700 PinMux v0.95'!N224,"",'RT700 PinMux v0.94'!N224&amp;" vs "&amp;'RT700 PinMux v0.95'!N224)</f>
        <v/>
      </c>
      <c r="O224" s="134" t="str">
        <f>IF('RT700 PinMux v0.94'!O224='RT700 PinMux v0.95'!O224,"",'RT700 PinMux v0.94'!O224&amp;" vs "&amp;'RT700 PinMux v0.95'!O224)</f>
        <v/>
      </c>
      <c r="P224" s="134" t="str">
        <f>IF('RT700 PinMux v0.94'!P224='RT700 PinMux v0.95'!P224,"",'RT700 PinMux v0.94'!P224&amp;" vs "&amp;'RT700 PinMux v0.95'!P224)</f>
        <v/>
      </c>
      <c r="Q224" s="134" t="str">
        <f>IF('RT700 PinMux v0.94'!Q224='RT700 PinMux v0.95'!Q224,"",'RT700 PinMux v0.94'!Q224&amp;" vs "&amp;'RT700 PinMux v0.95'!Q224)</f>
        <v/>
      </c>
      <c r="R224" s="134" t="str">
        <f>IF('RT700 PinMux v0.94'!R224='RT700 PinMux v0.95'!R224,"",'RT700 PinMux v0.94'!R224&amp;" vs "&amp;'RT700 PinMux v0.95'!R224)</f>
        <v/>
      </c>
      <c r="S224" s="134" t="str">
        <f>IF('RT700 PinMux v0.94'!S224='RT700 PinMux v0.95'!S224,"",'RT700 PinMux v0.94'!S224&amp;" vs "&amp;'RT700 PinMux v0.95'!S224)</f>
        <v/>
      </c>
      <c r="T224" s="134"/>
      <c r="U224" s="134"/>
      <c r="V224" s="134"/>
      <c r="W224" s="134"/>
      <c r="X224" s="134"/>
      <c r="Y224" s="134"/>
      <c r="Z224" s="134"/>
      <c r="AA224" s="205" t="str">
        <f>IF('RT700 PinMux v0.94'!AA224='RT700 PinMux v0.95'!AA224,"",'RT700 PinMux v0.94'!AA224&amp;" vs "&amp;'RT700 PinMux v0.95'!AA224)</f>
        <v/>
      </c>
      <c r="AB224" s="194" t="str">
        <f>IF('RT700 PinMux v0.94'!AB224='RT700 PinMux v0.95'!AB224,"",'RT700 PinMux v0.94'!AB224&amp;" vs "&amp;'RT700 PinMux v0.95'!AB224)</f>
        <v/>
      </c>
      <c r="AC224" s="54" t="str">
        <f>IF('RT700 PinMux v0.94'!AC224='RT700 PinMux v0.95'!AC224,"",'RT700 PinMux v0.94'!AC224&amp;" vs "&amp;'RT700 PinMux v0.95'!AC224)</f>
        <v/>
      </c>
      <c r="AD224" s="11" t="str">
        <f>IF('RT700 PinMux v0.94'!AD224='RT700 PinMux v0.95'!AD224,"",'RT700 PinMux v0.94'!AD224&amp;" vs "&amp;'RT700 PinMux v0.95'!AD224)</f>
        <v/>
      </c>
      <c r="AE224" s="21" t="str">
        <f>IF('RT700 PinMux v0.94'!AE224='RT700 PinMux v0.95'!AE224,"",'RT700 PinMux v0.94'!AE224&amp;" vs "&amp;'RT700 PinMux v0.95'!AE224)</f>
        <v/>
      </c>
      <c r="AF224" s="10" t="str">
        <f>IF('RT700 PinMux v0.94'!AF224='RT700 PinMux v0.95'!AF224,"",'RT700 PinMux v0.94'!AF224&amp;" vs "&amp;'RT700 PinMux v0.95'!AF224)</f>
        <v/>
      </c>
    </row>
    <row r="225" spans="2:32" s="7" customFormat="1" ht="11.5" x14ac:dyDescent="0.25">
      <c r="B225" s="228" t="str">
        <f>'RT700 PinMux v0.95'!B225</f>
        <v>Sense VDD1</v>
      </c>
      <c r="C225" s="217" t="str">
        <f>'RT700 PinMux v0.95'!C225</f>
        <v>VDDIO</v>
      </c>
      <c r="D225" s="113" t="str">
        <f>IF('RT700 PinMux v0.94'!D225='RT700 PinMux v0.95'!D225,"",'RT700 PinMux v0.94'!D225&amp;" vs "&amp;'RT700 PinMux v0.95'!D225)</f>
        <v/>
      </c>
      <c r="E225" s="186" t="str">
        <f>IF('RT700 PinMux v0.94'!E225='RT700 PinMux v0.95'!E225,"",'RT700 PinMux v0.94'!E225&amp;" vs "&amp;'RT700 PinMux v0.95'!E225)</f>
        <v/>
      </c>
      <c r="F225" s="354" t="str">
        <f>IF('RT700 PinMux v0.94'!F225='RT700 PinMux v0.95'!F225,"",'RT700 PinMux v0.94'!F225&amp;" vs "&amp;'RT700 PinMux v0.95'!F225)</f>
        <v/>
      </c>
      <c r="G225" s="353" t="str">
        <f>IF('RT700 PinMux v0.94'!G225='RT700 PinMux v0.95'!G225,"",'RT700 PinMux v0.94'!G225&amp;" vs "&amp;'RT700 PinMux v0.95'!G225)</f>
        <v/>
      </c>
      <c r="H225" s="202" t="str">
        <f>IF('RT700 PinMux v0.94'!H225='RT700 PinMux v0.95'!H225,"",'RT700 PinMux v0.94'!H225&amp;" vs "&amp;'RT700 PinMux v0.95'!H225)</f>
        <v/>
      </c>
      <c r="I225" s="202" t="str">
        <f>IF('RT700 PinMux v0.94'!I225='RT700 PinMux v0.95'!I225,"",'RT700 PinMux v0.94'!I225&amp;" vs "&amp;'RT700 PinMux v0.95'!I225)</f>
        <v/>
      </c>
      <c r="J225" s="202" t="str">
        <f>IF('RT700 PinMux v0.94'!J225='RT700 PinMux v0.95'!J225,"",'RT700 PinMux v0.94'!J225&amp;" vs "&amp;'RT700 PinMux v0.95'!J225)</f>
        <v/>
      </c>
      <c r="K225" s="203" t="str">
        <f>IF('RT700 PinMux v0.94'!K225='RT700 PinMux v0.95'!K225,"",'RT700 PinMux v0.94'!K225&amp;" vs "&amp;'RT700 PinMux v0.95'!K225)</f>
        <v/>
      </c>
      <c r="L225" s="324" t="str">
        <f>IF('RT700 PinMux v0.94'!L225='RT700 PinMux v0.95'!L225,"",'RT700 PinMux v0.94'!L225&amp;" vs "&amp;'RT700 PinMux v0.95'!L225)</f>
        <v/>
      </c>
      <c r="M225" s="134" t="str">
        <f>IF('RT700 PinMux v0.94'!M225='RT700 PinMux v0.95'!M225,"",'RT700 PinMux v0.94'!M225&amp;" vs "&amp;'RT700 PinMux v0.95'!M225)</f>
        <v/>
      </c>
      <c r="N225" s="134" t="str">
        <f>IF('RT700 PinMux v0.94'!N225='RT700 PinMux v0.95'!N225,"",'RT700 PinMux v0.94'!N225&amp;" vs "&amp;'RT700 PinMux v0.95'!N225)</f>
        <v/>
      </c>
      <c r="O225" s="134" t="str">
        <f>IF('RT700 PinMux v0.94'!O225='RT700 PinMux v0.95'!O225,"",'RT700 PinMux v0.94'!O225&amp;" vs "&amp;'RT700 PinMux v0.95'!O225)</f>
        <v/>
      </c>
      <c r="P225" s="134" t="str">
        <f>IF('RT700 PinMux v0.94'!P225='RT700 PinMux v0.95'!P225,"",'RT700 PinMux v0.94'!P225&amp;" vs "&amp;'RT700 PinMux v0.95'!P225)</f>
        <v/>
      </c>
      <c r="Q225" s="134" t="str">
        <f>IF('RT700 PinMux v0.94'!Q225='RT700 PinMux v0.95'!Q225,"",'RT700 PinMux v0.94'!Q225&amp;" vs "&amp;'RT700 PinMux v0.95'!Q225)</f>
        <v/>
      </c>
      <c r="R225" s="134" t="str">
        <f>IF('RT700 PinMux v0.94'!R225='RT700 PinMux v0.95'!R225,"",'RT700 PinMux v0.94'!R225&amp;" vs "&amp;'RT700 PinMux v0.95'!R225)</f>
        <v/>
      </c>
      <c r="S225" s="134" t="str">
        <f>IF('RT700 PinMux v0.94'!S225='RT700 PinMux v0.95'!S225,"",'RT700 PinMux v0.94'!S225&amp;" vs "&amp;'RT700 PinMux v0.95'!S225)</f>
        <v/>
      </c>
      <c r="T225" s="134"/>
      <c r="U225" s="134"/>
      <c r="V225" s="134"/>
      <c r="W225" s="134"/>
      <c r="X225" s="134"/>
      <c r="Y225" s="134"/>
      <c r="Z225" s="134"/>
      <c r="AA225" s="205" t="str">
        <f>IF('RT700 PinMux v0.94'!AA225='RT700 PinMux v0.95'!AA225,"",'RT700 PinMux v0.94'!AA225&amp;" vs "&amp;'RT700 PinMux v0.95'!AA225)</f>
        <v/>
      </c>
      <c r="AB225" s="194" t="str">
        <f>IF('RT700 PinMux v0.94'!AB225='RT700 PinMux v0.95'!AB225,"",'RT700 PinMux v0.94'!AB225&amp;" vs "&amp;'RT700 PinMux v0.95'!AB225)</f>
        <v/>
      </c>
      <c r="AC225" s="54" t="str">
        <f>IF('RT700 PinMux v0.94'!AC225='RT700 PinMux v0.95'!AC225,"",'RT700 PinMux v0.94'!AC225&amp;" vs "&amp;'RT700 PinMux v0.95'!AC225)</f>
        <v/>
      </c>
      <c r="AD225" s="11" t="str">
        <f>IF('RT700 PinMux v0.94'!AD225='RT700 PinMux v0.95'!AD225,"",'RT700 PinMux v0.94'!AD225&amp;" vs "&amp;'RT700 PinMux v0.95'!AD225)</f>
        <v/>
      </c>
      <c r="AE225" s="21" t="str">
        <f>IF('RT700 PinMux v0.94'!AE225='RT700 PinMux v0.95'!AE225,"",'RT700 PinMux v0.94'!AE225&amp;" vs "&amp;'RT700 PinMux v0.95'!AE225)</f>
        <v/>
      </c>
      <c r="AF225" s="10" t="str">
        <f>IF('RT700 PinMux v0.94'!AF225='RT700 PinMux v0.95'!AF225,"",'RT700 PinMux v0.94'!AF225&amp;" vs "&amp;'RT700 PinMux v0.95'!AF225)</f>
        <v/>
      </c>
    </row>
    <row r="226" spans="2:32" s="7" customFormat="1" ht="11.5" x14ac:dyDescent="0.25">
      <c r="B226" s="228" t="str">
        <f>'RT700 PinMux v0.95'!B226</f>
        <v>Sense VDD1</v>
      </c>
      <c r="C226" s="217" t="str">
        <f>'RT700 PinMux v0.95'!C226</f>
        <v>VDDIO</v>
      </c>
      <c r="D226" s="113" t="str">
        <f>IF('RT700 PinMux v0.94'!D226='RT700 PinMux v0.95'!D226,"",'RT700 PinMux v0.94'!D226&amp;" vs "&amp;'RT700 PinMux v0.95'!D226)</f>
        <v/>
      </c>
      <c r="E226" s="186" t="str">
        <f>IF('RT700 PinMux v0.94'!E226='RT700 PinMux v0.95'!E226,"",'RT700 PinMux v0.94'!E226&amp;" vs "&amp;'RT700 PinMux v0.95'!E226)</f>
        <v/>
      </c>
      <c r="F226" s="186" t="str">
        <f>IF('RT700 PinMux v0.94'!F226='RT700 PinMux v0.95'!F226,"",'RT700 PinMux v0.94'!F226&amp;" vs "&amp;'RT700 PinMux v0.95'!F226)</f>
        <v/>
      </c>
      <c r="G226" s="202" t="str">
        <f>IF('RT700 PinMux v0.94'!G226='RT700 PinMux v0.95'!G226,"",'RT700 PinMux v0.94'!G226&amp;" vs "&amp;'RT700 PinMux v0.95'!G226)</f>
        <v/>
      </c>
      <c r="H226" s="202" t="str">
        <f>IF('RT700 PinMux v0.94'!H226='RT700 PinMux v0.95'!H226,"",'RT700 PinMux v0.94'!H226&amp;" vs "&amp;'RT700 PinMux v0.95'!H226)</f>
        <v/>
      </c>
      <c r="I226" s="202" t="str">
        <f>IF('RT700 PinMux v0.94'!I226='RT700 PinMux v0.95'!I226,"",'RT700 PinMux v0.94'!I226&amp;" vs "&amp;'RT700 PinMux v0.95'!I226)</f>
        <v/>
      </c>
      <c r="J226" s="202" t="str">
        <f>IF('RT700 PinMux v0.94'!J226='RT700 PinMux v0.95'!J226,"",'RT700 PinMux v0.94'!J226&amp;" vs "&amp;'RT700 PinMux v0.95'!J226)</f>
        <v/>
      </c>
      <c r="K226" s="203" t="str">
        <f>IF('RT700 PinMux v0.94'!K226='RT700 PinMux v0.95'!K226,"",'RT700 PinMux v0.94'!K226&amp;" vs "&amp;'RT700 PinMux v0.95'!K226)</f>
        <v/>
      </c>
      <c r="L226" s="324" t="str">
        <f>IF('RT700 PinMux v0.94'!L226='RT700 PinMux v0.95'!L226,"",'RT700 PinMux v0.94'!L226&amp;" vs "&amp;'RT700 PinMux v0.95'!L226)</f>
        <v/>
      </c>
      <c r="M226" s="134" t="str">
        <f>IF('RT700 PinMux v0.94'!M226='RT700 PinMux v0.95'!M226,"",'RT700 PinMux v0.94'!M226&amp;" vs "&amp;'RT700 PinMux v0.95'!M226)</f>
        <v/>
      </c>
      <c r="N226" s="134" t="str">
        <f>IF('RT700 PinMux v0.94'!N226='RT700 PinMux v0.95'!N226,"",'RT700 PinMux v0.94'!N226&amp;" vs "&amp;'RT700 PinMux v0.95'!N226)</f>
        <v/>
      </c>
      <c r="O226" s="134" t="str">
        <f>IF('RT700 PinMux v0.94'!O226='RT700 PinMux v0.95'!O226,"",'RT700 PinMux v0.94'!O226&amp;" vs "&amp;'RT700 PinMux v0.95'!O226)</f>
        <v/>
      </c>
      <c r="P226" s="134" t="str">
        <f>IF('RT700 PinMux v0.94'!P226='RT700 PinMux v0.95'!P226,"",'RT700 PinMux v0.94'!P226&amp;" vs "&amp;'RT700 PinMux v0.95'!P226)</f>
        <v/>
      </c>
      <c r="Q226" s="96" t="str">
        <f>IF('RT700 PinMux v0.94'!Q226='RT700 PinMux v0.95'!Q226,"",'RT700 PinMux v0.94'!Q226&amp;" vs "&amp;'RT700 PinMux v0.95'!Q226)</f>
        <v/>
      </c>
      <c r="R226" s="134" t="str">
        <f>IF('RT700 PinMux v0.94'!R226='RT700 PinMux v0.95'!R226,"",'RT700 PinMux v0.94'!R226&amp;" vs "&amp;'RT700 PinMux v0.95'!R226)</f>
        <v/>
      </c>
      <c r="S226" s="134" t="str">
        <f>IF('RT700 PinMux v0.94'!S226='RT700 PinMux v0.95'!S226,"",'RT700 PinMux v0.94'!S226&amp;" vs "&amp;'RT700 PinMux v0.95'!S226)</f>
        <v/>
      </c>
      <c r="T226" s="134"/>
      <c r="U226" s="134"/>
      <c r="V226" s="134"/>
      <c r="W226" s="134"/>
      <c r="X226" s="134"/>
      <c r="Y226" s="134"/>
      <c r="Z226" s="134"/>
      <c r="AA226" s="205" t="str">
        <f>IF('RT700 PinMux v0.94'!AA226='RT700 PinMux v0.95'!AA226,"",'RT700 PinMux v0.94'!AA226&amp;" vs "&amp;'RT700 PinMux v0.95'!AA226)</f>
        <v/>
      </c>
      <c r="AB226" s="195" t="str">
        <f>IF('RT700 PinMux v0.94'!AB226='RT700 PinMux v0.95'!AB226,"",'RT700 PinMux v0.94'!AB226&amp;" vs "&amp;'RT700 PinMux v0.95'!AB226)</f>
        <v/>
      </c>
      <c r="AC226" s="54" t="str">
        <f>IF('RT700 PinMux v0.94'!AC226='RT700 PinMux v0.95'!AC226,"",'RT700 PinMux v0.94'!AC226&amp;" vs "&amp;'RT700 PinMux v0.95'!AC226)</f>
        <v/>
      </c>
      <c r="AD226" s="11" t="str">
        <f>IF('RT700 PinMux v0.94'!AD226='RT700 PinMux v0.95'!AD226,"",'RT700 PinMux v0.94'!AD226&amp;" vs "&amp;'RT700 PinMux v0.95'!AD226)</f>
        <v/>
      </c>
      <c r="AE226" s="21" t="str">
        <f>IF('RT700 PinMux v0.94'!AE226='RT700 PinMux v0.95'!AE226,"",'RT700 PinMux v0.94'!AE226&amp;" vs "&amp;'RT700 PinMux v0.95'!AE226)</f>
        <v/>
      </c>
      <c r="AF226" s="10" t="str">
        <f>IF('RT700 PinMux v0.94'!AF226='RT700 PinMux v0.95'!AF226,"",'RT700 PinMux v0.94'!AF226&amp;" vs "&amp;'RT700 PinMux v0.95'!AF226)</f>
        <v/>
      </c>
    </row>
    <row r="227" spans="2:32" s="7" customFormat="1" ht="11.5" x14ac:dyDescent="0.25">
      <c r="B227" s="228" t="str">
        <f>'RT700 PinMux v0.95'!B227</f>
        <v>Sense VDD1</v>
      </c>
      <c r="C227" s="217" t="str">
        <f>'RT700 PinMux v0.95'!C227</f>
        <v>VDDIO</v>
      </c>
      <c r="D227" s="113" t="str">
        <f>IF('RT700 PinMux v0.94'!D227='RT700 PinMux v0.95'!D227,"",'RT700 PinMux v0.94'!D227&amp;" vs "&amp;'RT700 PinMux v0.95'!D227)</f>
        <v/>
      </c>
      <c r="E227" s="186" t="str">
        <f>IF('RT700 PinMux v0.94'!E227='RT700 PinMux v0.95'!E227,"",'RT700 PinMux v0.94'!E227&amp;" vs "&amp;'RT700 PinMux v0.95'!E227)</f>
        <v/>
      </c>
      <c r="F227" s="186" t="str">
        <f>IF('RT700 PinMux v0.94'!F227='RT700 PinMux v0.95'!F227,"",'RT700 PinMux v0.94'!F227&amp;" vs "&amp;'RT700 PinMux v0.95'!F227)</f>
        <v/>
      </c>
      <c r="G227" s="202" t="str">
        <f>IF('RT700 PinMux v0.94'!G227='RT700 PinMux v0.95'!G227,"",'RT700 PinMux v0.94'!G227&amp;" vs "&amp;'RT700 PinMux v0.95'!G227)</f>
        <v/>
      </c>
      <c r="H227" s="202" t="str">
        <f>IF('RT700 PinMux v0.94'!H227='RT700 PinMux v0.95'!H227,"",'RT700 PinMux v0.94'!H227&amp;" vs "&amp;'RT700 PinMux v0.95'!H227)</f>
        <v/>
      </c>
      <c r="I227" s="202" t="str">
        <f>IF('RT700 PinMux v0.94'!I227='RT700 PinMux v0.95'!I227,"",'RT700 PinMux v0.94'!I227&amp;" vs "&amp;'RT700 PinMux v0.95'!I227)</f>
        <v/>
      </c>
      <c r="J227" s="202" t="str">
        <f>IF('RT700 PinMux v0.94'!J227='RT700 PinMux v0.95'!J227,"",'RT700 PinMux v0.94'!J227&amp;" vs "&amp;'RT700 PinMux v0.95'!J227)</f>
        <v/>
      </c>
      <c r="K227" s="203" t="str">
        <f>IF('RT700 PinMux v0.94'!K227='RT700 PinMux v0.95'!K227,"",'RT700 PinMux v0.94'!K227&amp;" vs "&amp;'RT700 PinMux v0.95'!K227)</f>
        <v/>
      </c>
      <c r="L227" s="324" t="str">
        <f>IF('RT700 PinMux v0.94'!L227='RT700 PinMux v0.95'!L227,"",'RT700 PinMux v0.94'!L227&amp;" vs "&amp;'RT700 PinMux v0.95'!L227)</f>
        <v/>
      </c>
      <c r="M227" s="134" t="str">
        <f>IF('RT700 PinMux v0.94'!M227='RT700 PinMux v0.95'!M227,"",'RT700 PinMux v0.94'!M227&amp;" vs "&amp;'RT700 PinMux v0.95'!M227)</f>
        <v/>
      </c>
      <c r="N227" s="134" t="str">
        <f>IF('RT700 PinMux v0.94'!N227='RT700 PinMux v0.95'!N227,"",'RT700 PinMux v0.94'!N227&amp;" vs "&amp;'RT700 PinMux v0.95'!N227)</f>
        <v/>
      </c>
      <c r="O227" s="134" t="str">
        <f>IF('RT700 PinMux v0.94'!O227='RT700 PinMux v0.95'!O227,"",'RT700 PinMux v0.94'!O227&amp;" vs "&amp;'RT700 PinMux v0.95'!O227)</f>
        <v/>
      </c>
      <c r="P227" s="134" t="str">
        <f>IF('RT700 PinMux v0.94'!P227='RT700 PinMux v0.95'!P227,"",'RT700 PinMux v0.94'!P227&amp;" vs "&amp;'RT700 PinMux v0.95'!P227)</f>
        <v/>
      </c>
      <c r="Q227" s="96" t="str">
        <f>IF('RT700 PinMux v0.94'!Q227='RT700 PinMux v0.95'!Q227,"",'RT700 PinMux v0.94'!Q227&amp;" vs "&amp;'RT700 PinMux v0.95'!Q227)</f>
        <v/>
      </c>
      <c r="R227" s="134" t="str">
        <f>IF('RT700 PinMux v0.94'!R227='RT700 PinMux v0.95'!R227,"",'RT700 PinMux v0.94'!R227&amp;" vs "&amp;'RT700 PinMux v0.95'!R227)</f>
        <v/>
      </c>
      <c r="S227" s="134" t="str">
        <f>IF('RT700 PinMux v0.94'!S227='RT700 PinMux v0.95'!S227,"",'RT700 PinMux v0.94'!S227&amp;" vs "&amp;'RT700 PinMux v0.95'!S227)</f>
        <v/>
      </c>
      <c r="T227" s="134"/>
      <c r="U227" s="134"/>
      <c r="V227" s="134"/>
      <c r="W227" s="134"/>
      <c r="X227" s="134"/>
      <c r="Y227" s="134"/>
      <c r="Z227" s="134"/>
      <c r="AA227" s="205" t="str">
        <f>IF('RT700 PinMux v0.94'!AA227='RT700 PinMux v0.95'!AA227,"",'RT700 PinMux v0.94'!AA227&amp;" vs "&amp;'RT700 PinMux v0.95'!AA227)</f>
        <v/>
      </c>
      <c r="AB227" s="195" t="str">
        <f>IF('RT700 PinMux v0.94'!AB227='RT700 PinMux v0.95'!AB227,"",'RT700 PinMux v0.94'!AB227&amp;" vs "&amp;'RT700 PinMux v0.95'!AB227)</f>
        <v/>
      </c>
      <c r="AC227" s="54" t="str">
        <f>IF('RT700 PinMux v0.94'!AC227='RT700 PinMux v0.95'!AC227,"",'RT700 PinMux v0.94'!AC227&amp;" vs "&amp;'RT700 PinMux v0.95'!AC227)</f>
        <v/>
      </c>
      <c r="AD227" s="11" t="str">
        <f>IF('RT700 PinMux v0.94'!AD227='RT700 PinMux v0.95'!AD227,"",'RT700 PinMux v0.94'!AD227&amp;" vs "&amp;'RT700 PinMux v0.95'!AD227)</f>
        <v/>
      </c>
      <c r="AE227" s="21" t="str">
        <f>IF('RT700 PinMux v0.94'!AE227='RT700 PinMux v0.95'!AE227,"",'RT700 PinMux v0.94'!AE227&amp;" vs "&amp;'RT700 PinMux v0.95'!AE227)</f>
        <v/>
      </c>
      <c r="AF227" s="10" t="str">
        <f>IF('RT700 PinMux v0.94'!AF227='RT700 PinMux v0.95'!AF227,"",'RT700 PinMux v0.94'!AF227&amp;" vs "&amp;'RT700 PinMux v0.95'!AF227)</f>
        <v/>
      </c>
    </row>
    <row r="228" spans="2:32" s="7" customFormat="1" ht="11.5" x14ac:dyDescent="0.25">
      <c r="B228" s="228" t="str">
        <f>'RT700 PinMux v0.95'!B228</f>
        <v>Sense VDD1</v>
      </c>
      <c r="C228" s="217" t="str">
        <f>'RT700 PinMux v0.95'!C228</f>
        <v>VDDIO</v>
      </c>
      <c r="D228" s="113" t="str">
        <f>IF('RT700 PinMux v0.94'!D228='RT700 PinMux v0.95'!D228,"",'RT700 PinMux v0.94'!D228&amp;" vs "&amp;'RT700 PinMux v0.95'!D228)</f>
        <v/>
      </c>
      <c r="E228" s="113" t="str">
        <f>IF('RT700 PinMux v0.94'!E228='RT700 PinMux v0.95'!E228,"",'RT700 PinMux v0.94'!E228&amp;" vs "&amp;'RT700 PinMux v0.95'!E228)</f>
        <v/>
      </c>
      <c r="F228" s="186" t="str">
        <f>IF('RT700 PinMux v0.94'!F228='RT700 PinMux v0.95'!F228,"",'RT700 PinMux v0.94'!F228&amp;" vs "&amp;'RT700 PinMux v0.95'!F228)</f>
        <v/>
      </c>
      <c r="G228" s="202" t="str">
        <f>IF('RT700 PinMux v0.94'!G228='RT700 PinMux v0.95'!G228,"",'RT700 PinMux v0.94'!G228&amp;" vs "&amp;'RT700 PinMux v0.95'!G228)</f>
        <v/>
      </c>
      <c r="H228" s="202" t="str">
        <f>IF('RT700 PinMux v0.94'!H228='RT700 PinMux v0.95'!H228,"",'RT700 PinMux v0.94'!H228&amp;" vs "&amp;'RT700 PinMux v0.95'!H228)</f>
        <v/>
      </c>
      <c r="I228" s="202" t="str">
        <f>IF('RT700 PinMux v0.94'!I228='RT700 PinMux v0.95'!I228,"",'RT700 PinMux v0.94'!I228&amp;" vs "&amp;'RT700 PinMux v0.95'!I228)</f>
        <v/>
      </c>
      <c r="J228" s="202" t="str">
        <f>IF('RT700 PinMux v0.94'!J228='RT700 PinMux v0.95'!J228,"",'RT700 PinMux v0.94'!J228&amp;" vs "&amp;'RT700 PinMux v0.95'!J228)</f>
        <v/>
      </c>
      <c r="K228" s="203" t="str">
        <f>IF('RT700 PinMux v0.94'!K228='RT700 PinMux v0.95'!K228,"",'RT700 PinMux v0.94'!K228&amp;" vs "&amp;'RT700 PinMux v0.95'!K228)</f>
        <v/>
      </c>
      <c r="L228" s="324" t="str">
        <f>IF('RT700 PinMux v0.94'!L228='RT700 PinMux v0.95'!L228,"",'RT700 PinMux v0.94'!L228&amp;" vs "&amp;'RT700 PinMux v0.95'!L228)</f>
        <v/>
      </c>
      <c r="M228" s="134" t="str">
        <f>IF('RT700 PinMux v0.94'!M228='RT700 PinMux v0.95'!M228,"",'RT700 PinMux v0.94'!M228&amp;" vs "&amp;'RT700 PinMux v0.95'!M228)</f>
        <v/>
      </c>
      <c r="N228" s="134" t="str">
        <f>IF('RT700 PinMux v0.94'!N228='RT700 PinMux v0.95'!N228,"",'RT700 PinMux v0.94'!N228&amp;" vs "&amp;'RT700 PinMux v0.95'!N228)</f>
        <v/>
      </c>
      <c r="O228" s="134" t="str">
        <f>IF('RT700 PinMux v0.94'!O228='RT700 PinMux v0.95'!O228,"",'RT700 PinMux v0.94'!O228&amp;" vs "&amp;'RT700 PinMux v0.95'!O228)</f>
        <v/>
      </c>
      <c r="P228" s="134" t="str">
        <f>IF('RT700 PinMux v0.94'!P228='RT700 PinMux v0.95'!P228,"",'RT700 PinMux v0.94'!P228&amp;" vs "&amp;'RT700 PinMux v0.95'!P228)</f>
        <v/>
      </c>
      <c r="Q228" s="96" t="str">
        <f>IF('RT700 PinMux v0.94'!Q228='RT700 PinMux v0.95'!Q228,"",'RT700 PinMux v0.94'!Q228&amp;" vs "&amp;'RT700 PinMux v0.95'!Q228)</f>
        <v/>
      </c>
      <c r="R228" s="134" t="str">
        <f>IF('RT700 PinMux v0.94'!R228='RT700 PinMux v0.95'!R228,"",'RT700 PinMux v0.94'!R228&amp;" vs "&amp;'RT700 PinMux v0.95'!R228)</f>
        <v/>
      </c>
      <c r="S228" s="134" t="str">
        <f>IF('RT700 PinMux v0.94'!S228='RT700 PinMux v0.95'!S228,"",'RT700 PinMux v0.94'!S228&amp;" vs "&amp;'RT700 PinMux v0.95'!S228)</f>
        <v/>
      </c>
      <c r="T228" s="134"/>
      <c r="U228" s="134"/>
      <c r="V228" s="134"/>
      <c r="W228" s="134"/>
      <c r="X228" s="134"/>
      <c r="Y228" s="134"/>
      <c r="Z228" s="134"/>
      <c r="AA228" s="205" t="str">
        <f>IF('RT700 PinMux v0.94'!AA228='RT700 PinMux v0.95'!AA228,"",'RT700 PinMux v0.94'!AA228&amp;" vs "&amp;'RT700 PinMux v0.95'!AA228)</f>
        <v/>
      </c>
      <c r="AB228" s="194" t="str">
        <f>IF('RT700 PinMux v0.94'!AB228='RT700 PinMux v0.95'!AB228,"",'RT700 PinMux v0.94'!AB228&amp;" vs "&amp;'RT700 PinMux v0.95'!AB228)</f>
        <v/>
      </c>
      <c r="AC228" s="54" t="str">
        <f>IF('RT700 PinMux v0.94'!AC228='RT700 PinMux v0.95'!AC228,"",'RT700 PinMux v0.94'!AC228&amp;" vs "&amp;'RT700 PinMux v0.95'!AC228)</f>
        <v/>
      </c>
      <c r="AD228" s="11" t="str">
        <f>IF('RT700 PinMux v0.94'!AD228='RT700 PinMux v0.95'!AD228,"",'RT700 PinMux v0.94'!AD228&amp;" vs "&amp;'RT700 PinMux v0.95'!AD228)</f>
        <v/>
      </c>
      <c r="AE228" s="21" t="str">
        <f>IF('RT700 PinMux v0.94'!AE228='RT700 PinMux v0.95'!AE228,"",'RT700 PinMux v0.94'!AE228&amp;" vs "&amp;'RT700 PinMux v0.95'!AE228)</f>
        <v/>
      </c>
      <c r="AF228" s="10" t="str">
        <f>IF('RT700 PinMux v0.94'!AF228='RT700 PinMux v0.95'!AF228,"",'RT700 PinMux v0.94'!AF228&amp;" vs "&amp;'RT700 PinMux v0.95'!AF228)</f>
        <v/>
      </c>
    </row>
    <row r="229" spans="2:32" s="7" customFormat="1" ht="11.5" x14ac:dyDescent="0.25">
      <c r="B229" s="228" t="str">
        <f>'RT700 PinMux v0.95'!B229</f>
        <v>Sense VDD1</v>
      </c>
      <c r="C229" s="217" t="str">
        <f>'RT700 PinMux v0.95'!C229</f>
        <v>VDDIO</v>
      </c>
      <c r="D229" s="113" t="str">
        <f>IF('RT700 PinMux v0.94'!D229='RT700 PinMux v0.95'!D229,"",'RT700 PinMux v0.94'!D229&amp;" vs "&amp;'RT700 PinMux v0.95'!D229)</f>
        <v/>
      </c>
      <c r="E229" s="113" t="str">
        <f>IF('RT700 PinMux v0.94'!E229='RT700 PinMux v0.95'!E229,"",'RT700 PinMux v0.94'!E229&amp;" vs "&amp;'RT700 PinMux v0.95'!E229)</f>
        <v/>
      </c>
      <c r="F229" s="186" t="str">
        <f>IF('RT700 PinMux v0.94'!F229='RT700 PinMux v0.95'!F229,"",'RT700 PinMux v0.94'!F229&amp;" vs "&amp;'RT700 PinMux v0.95'!F229)</f>
        <v/>
      </c>
      <c r="G229" s="202" t="str">
        <f>IF('RT700 PinMux v0.94'!G229='RT700 PinMux v0.95'!G229,"",'RT700 PinMux v0.94'!G229&amp;" vs "&amp;'RT700 PinMux v0.95'!G229)</f>
        <v/>
      </c>
      <c r="H229" s="202" t="str">
        <f>IF('RT700 PinMux v0.94'!H229='RT700 PinMux v0.95'!H229,"",'RT700 PinMux v0.94'!H229&amp;" vs "&amp;'RT700 PinMux v0.95'!H229)</f>
        <v/>
      </c>
      <c r="I229" s="202" t="str">
        <f>IF('RT700 PinMux v0.94'!I229='RT700 PinMux v0.95'!I229,"",'RT700 PinMux v0.94'!I229&amp;" vs "&amp;'RT700 PinMux v0.95'!I229)</f>
        <v/>
      </c>
      <c r="J229" s="202" t="str">
        <f>IF('RT700 PinMux v0.94'!J229='RT700 PinMux v0.95'!J229,"",'RT700 PinMux v0.94'!J229&amp;" vs "&amp;'RT700 PinMux v0.95'!J229)</f>
        <v/>
      </c>
      <c r="K229" s="203" t="str">
        <f>IF('RT700 PinMux v0.94'!K229='RT700 PinMux v0.95'!K229,"",'RT700 PinMux v0.94'!K229&amp;" vs "&amp;'RT700 PinMux v0.95'!K229)</f>
        <v/>
      </c>
      <c r="L229" s="324" t="str">
        <f>IF('RT700 PinMux v0.94'!L229='RT700 PinMux v0.95'!L229,"",'RT700 PinMux v0.94'!L229&amp;" vs "&amp;'RT700 PinMux v0.95'!L229)</f>
        <v/>
      </c>
      <c r="M229" s="134" t="str">
        <f>IF('RT700 PinMux v0.94'!M229='RT700 PinMux v0.95'!M229,"",'RT700 PinMux v0.94'!M229&amp;" vs "&amp;'RT700 PinMux v0.95'!M229)</f>
        <v/>
      </c>
      <c r="N229" s="134" t="str">
        <f>IF('RT700 PinMux v0.94'!N229='RT700 PinMux v0.95'!N229,"",'RT700 PinMux v0.94'!N229&amp;" vs "&amp;'RT700 PinMux v0.95'!N229)</f>
        <v/>
      </c>
      <c r="O229" s="134" t="str">
        <f>IF('RT700 PinMux v0.94'!O229='RT700 PinMux v0.95'!O229,"",'RT700 PinMux v0.94'!O229&amp;" vs "&amp;'RT700 PinMux v0.95'!O229)</f>
        <v/>
      </c>
      <c r="P229" s="134" t="str">
        <f>IF('RT700 PinMux v0.94'!P229='RT700 PinMux v0.95'!P229,"",'RT700 PinMux v0.94'!P229&amp;" vs "&amp;'RT700 PinMux v0.95'!P229)</f>
        <v/>
      </c>
      <c r="Q229" s="96" t="str">
        <f>IF('RT700 PinMux v0.94'!Q229='RT700 PinMux v0.95'!Q229,"",'RT700 PinMux v0.94'!Q229&amp;" vs "&amp;'RT700 PinMux v0.95'!Q229)</f>
        <v/>
      </c>
      <c r="R229" s="134" t="str">
        <f>IF('RT700 PinMux v0.94'!R229='RT700 PinMux v0.95'!R229,"",'RT700 PinMux v0.94'!R229&amp;" vs "&amp;'RT700 PinMux v0.95'!R229)</f>
        <v/>
      </c>
      <c r="S229" s="134" t="str">
        <f>IF('RT700 PinMux v0.94'!S229='RT700 PinMux v0.95'!S229,"",'RT700 PinMux v0.94'!S229&amp;" vs "&amp;'RT700 PinMux v0.95'!S229)</f>
        <v/>
      </c>
      <c r="T229" s="134"/>
      <c r="U229" s="134"/>
      <c r="V229" s="134"/>
      <c r="W229" s="134"/>
      <c r="X229" s="134"/>
      <c r="Y229" s="134"/>
      <c r="Z229" s="134"/>
      <c r="AA229" s="205" t="str">
        <f>IF('RT700 PinMux v0.94'!AA229='RT700 PinMux v0.95'!AA229,"",'RT700 PinMux v0.94'!AA229&amp;" vs "&amp;'RT700 PinMux v0.95'!AA229)</f>
        <v/>
      </c>
      <c r="AB229" s="194" t="str">
        <f>IF('RT700 PinMux v0.94'!AB229='RT700 PinMux v0.95'!AB229,"",'RT700 PinMux v0.94'!AB229&amp;" vs "&amp;'RT700 PinMux v0.95'!AB229)</f>
        <v/>
      </c>
      <c r="AC229" s="54" t="str">
        <f>IF('RT700 PinMux v0.94'!AC229='RT700 PinMux v0.95'!AC229,"",'RT700 PinMux v0.94'!AC229&amp;" vs "&amp;'RT700 PinMux v0.95'!AC229)</f>
        <v/>
      </c>
      <c r="AD229" s="11" t="str">
        <f>IF('RT700 PinMux v0.94'!AD229='RT700 PinMux v0.95'!AD229,"",'RT700 PinMux v0.94'!AD229&amp;" vs "&amp;'RT700 PinMux v0.95'!AD229)</f>
        <v/>
      </c>
      <c r="AE229" s="21" t="str">
        <f>IF('RT700 PinMux v0.94'!AE229='RT700 PinMux v0.95'!AE229,"",'RT700 PinMux v0.94'!AE229&amp;" vs "&amp;'RT700 PinMux v0.95'!AE229)</f>
        <v/>
      </c>
      <c r="AF229" s="10" t="str">
        <f>IF('RT700 PinMux v0.94'!AF229='RT700 PinMux v0.95'!AF229,"",'RT700 PinMux v0.94'!AF229&amp;" vs "&amp;'RT700 PinMux v0.95'!AF229)</f>
        <v/>
      </c>
    </row>
    <row r="230" spans="2:32" s="7" customFormat="1" ht="11.5" x14ac:dyDescent="0.25">
      <c r="B230" s="228" t="str">
        <f>'RT700 PinMux v0.95'!B230</f>
        <v>Sense VDD1</v>
      </c>
      <c r="C230" s="217" t="str">
        <f>'RT700 PinMux v0.95'!C230</f>
        <v>VDDIO</v>
      </c>
      <c r="D230" s="113" t="str">
        <f>IF('RT700 PinMux v0.94'!D230='RT700 PinMux v0.95'!D230,"",'RT700 PinMux v0.94'!D230&amp;" vs "&amp;'RT700 PinMux v0.95'!D230)</f>
        <v/>
      </c>
      <c r="E230" s="113" t="str">
        <f>IF('RT700 PinMux v0.94'!E230='RT700 PinMux v0.95'!E230,"",'RT700 PinMux v0.94'!E230&amp;" vs "&amp;'RT700 PinMux v0.95'!E230)</f>
        <v/>
      </c>
      <c r="F230" s="186" t="str">
        <f>IF('RT700 PinMux v0.94'!F230='RT700 PinMux v0.95'!F230,"",'RT700 PinMux v0.94'!F230&amp;" vs "&amp;'RT700 PinMux v0.95'!F230)</f>
        <v/>
      </c>
      <c r="G230" s="202" t="str">
        <f>IF('RT700 PinMux v0.94'!G230='RT700 PinMux v0.95'!G230,"",'RT700 PinMux v0.94'!G230&amp;" vs "&amp;'RT700 PinMux v0.95'!G230)</f>
        <v/>
      </c>
      <c r="H230" s="202" t="str">
        <f>IF('RT700 PinMux v0.94'!H230='RT700 PinMux v0.95'!H230,"",'RT700 PinMux v0.94'!H230&amp;" vs "&amp;'RT700 PinMux v0.95'!H230)</f>
        <v/>
      </c>
      <c r="I230" s="202" t="str">
        <f>IF('RT700 PinMux v0.94'!I230='RT700 PinMux v0.95'!I230,"",'RT700 PinMux v0.94'!I230&amp;" vs "&amp;'RT700 PinMux v0.95'!I230)</f>
        <v/>
      </c>
      <c r="J230" s="202" t="str">
        <f>IF('RT700 PinMux v0.94'!J230='RT700 PinMux v0.95'!J230,"",'RT700 PinMux v0.94'!J230&amp;" vs "&amp;'RT700 PinMux v0.95'!J230)</f>
        <v/>
      </c>
      <c r="K230" s="203" t="str">
        <f>IF('RT700 PinMux v0.94'!K230='RT700 PinMux v0.95'!K230,"",'RT700 PinMux v0.94'!K230&amp;" vs "&amp;'RT700 PinMux v0.95'!K230)</f>
        <v/>
      </c>
      <c r="L230" s="324" t="str">
        <f>IF('RT700 PinMux v0.94'!L230='RT700 PinMux v0.95'!L230,"",'RT700 PinMux v0.94'!L230&amp;" vs "&amp;'RT700 PinMux v0.95'!L230)</f>
        <v/>
      </c>
      <c r="M230" s="134" t="str">
        <f>IF('RT700 PinMux v0.94'!M230='RT700 PinMux v0.95'!M230,"",'RT700 PinMux v0.94'!M230&amp;" vs "&amp;'RT700 PinMux v0.95'!M230)</f>
        <v/>
      </c>
      <c r="N230" s="134" t="str">
        <f>IF('RT700 PinMux v0.94'!N230='RT700 PinMux v0.95'!N230,"",'RT700 PinMux v0.94'!N230&amp;" vs "&amp;'RT700 PinMux v0.95'!N230)</f>
        <v/>
      </c>
      <c r="O230" s="134" t="str">
        <f>IF('RT700 PinMux v0.94'!O230='RT700 PinMux v0.95'!O230,"",'RT700 PinMux v0.94'!O230&amp;" vs "&amp;'RT700 PinMux v0.95'!O230)</f>
        <v/>
      </c>
      <c r="P230" s="134" t="str">
        <f>IF('RT700 PinMux v0.94'!P230='RT700 PinMux v0.95'!P230,"",'RT700 PinMux v0.94'!P230&amp;" vs "&amp;'RT700 PinMux v0.95'!P230)</f>
        <v/>
      </c>
      <c r="Q230" s="96" t="str">
        <f>IF('RT700 PinMux v0.94'!Q230='RT700 PinMux v0.95'!Q230,"",'RT700 PinMux v0.94'!Q230&amp;" vs "&amp;'RT700 PinMux v0.95'!Q230)</f>
        <v/>
      </c>
      <c r="R230" s="134" t="str">
        <f>IF('RT700 PinMux v0.94'!R230='RT700 PinMux v0.95'!R230,"",'RT700 PinMux v0.94'!R230&amp;" vs "&amp;'RT700 PinMux v0.95'!R230)</f>
        <v/>
      </c>
      <c r="S230" s="134" t="str">
        <f>IF('RT700 PinMux v0.94'!S230='RT700 PinMux v0.95'!S230,"",'RT700 PinMux v0.94'!S230&amp;" vs "&amp;'RT700 PinMux v0.95'!S230)</f>
        <v/>
      </c>
      <c r="T230" s="134"/>
      <c r="U230" s="134"/>
      <c r="V230" s="134"/>
      <c r="W230" s="134"/>
      <c r="X230" s="134"/>
      <c r="Y230" s="134"/>
      <c r="Z230" s="134"/>
      <c r="AA230" s="205" t="str">
        <f>IF('RT700 PinMux v0.94'!AA230='RT700 PinMux v0.95'!AA230,"",'RT700 PinMux v0.94'!AA230&amp;" vs "&amp;'RT700 PinMux v0.95'!AA230)</f>
        <v/>
      </c>
      <c r="AB230" s="194" t="str">
        <f>IF('RT700 PinMux v0.94'!AB230='RT700 PinMux v0.95'!AB230,"",'RT700 PinMux v0.94'!AB230&amp;" vs "&amp;'RT700 PinMux v0.95'!AB230)</f>
        <v/>
      </c>
      <c r="AC230" s="54" t="str">
        <f>IF('RT700 PinMux v0.94'!AC230='RT700 PinMux v0.95'!AC230,"",'RT700 PinMux v0.94'!AC230&amp;" vs "&amp;'RT700 PinMux v0.95'!AC230)</f>
        <v/>
      </c>
      <c r="AD230" s="11" t="str">
        <f>IF('RT700 PinMux v0.94'!AD230='RT700 PinMux v0.95'!AD230,"",'RT700 PinMux v0.94'!AD230&amp;" vs "&amp;'RT700 PinMux v0.95'!AD230)</f>
        <v/>
      </c>
      <c r="AE230" s="21" t="str">
        <f>IF('RT700 PinMux v0.94'!AE230='RT700 PinMux v0.95'!AE230,"",'RT700 PinMux v0.94'!AE230&amp;" vs "&amp;'RT700 PinMux v0.95'!AE230)</f>
        <v/>
      </c>
      <c r="AF230" s="10" t="str">
        <f>IF('RT700 PinMux v0.94'!AF230='RT700 PinMux v0.95'!AF230,"",'RT700 PinMux v0.94'!AF230&amp;" vs "&amp;'RT700 PinMux v0.95'!AF230)</f>
        <v/>
      </c>
    </row>
    <row r="231" spans="2:32" s="7" customFormat="1" ht="11.5" x14ac:dyDescent="0.25">
      <c r="B231" s="228" t="str">
        <f>'RT700 PinMux v0.95'!B231</f>
        <v>Sense VDD1</v>
      </c>
      <c r="C231" s="217" t="str">
        <f>'RT700 PinMux v0.95'!C231</f>
        <v>VDDIO</v>
      </c>
      <c r="D231" s="113" t="str">
        <f>IF('RT700 PinMux v0.94'!D231='RT700 PinMux v0.95'!D231,"",'RT700 PinMux v0.94'!D231&amp;" vs "&amp;'RT700 PinMux v0.95'!D231)</f>
        <v/>
      </c>
      <c r="E231" s="113" t="str">
        <f>IF('RT700 PinMux v0.94'!E231='RT700 PinMux v0.95'!E231,"",'RT700 PinMux v0.94'!E231&amp;" vs "&amp;'RT700 PinMux v0.95'!E231)</f>
        <v/>
      </c>
      <c r="F231" s="113" t="str">
        <f>IF('RT700 PinMux v0.94'!F231='RT700 PinMux v0.95'!F231,"",'RT700 PinMux v0.94'!F231&amp;" vs "&amp;'RT700 PinMux v0.95'!F231)</f>
        <v/>
      </c>
      <c r="G231" s="202" t="str">
        <f>IF('RT700 PinMux v0.94'!G231='RT700 PinMux v0.95'!G231,"",'RT700 PinMux v0.94'!G231&amp;" vs "&amp;'RT700 PinMux v0.95'!G231)</f>
        <v/>
      </c>
      <c r="H231" s="352" t="str">
        <f>IF('RT700 PinMux v0.94'!H231='RT700 PinMux v0.95'!H231,"",'RT700 PinMux v0.94'!H231&amp;" vs "&amp;'RT700 PinMux v0.95'!H231)</f>
        <v xml:space="preserve"> vs x</v>
      </c>
      <c r="I231" s="202" t="str">
        <f>IF('RT700 PinMux v0.94'!I231='RT700 PinMux v0.95'!I231,"",'RT700 PinMux v0.94'!I231&amp;" vs "&amp;'RT700 PinMux v0.95'!I231)</f>
        <v/>
      </c>
      <c r="J231" s="202" t="str">
        <f>IF('RT700 PinMux v0.94'!J231='RT700 PinMux v0.95'!J231,"",'RT700 PinMux v0.94'!J231&amp;" vs "&amp;'RT700 PinMux v0.95'!J231)</f>
        <v xml:space="preserve"> vs x</v>
      </c>
      <c r="K231" s="203" t="str">
        <f>IF('RT700 PinMux v0.94'!K231='RT700 PinMux v0.95'!K231,"",'RT700 PinMux v0.94'!K231&amp;" vs "&amp;'RT700 PinMux v0.95'!K231)</f>
        <v/>
      </c>
      <c r="L231" s="324" t="str">
        <f>IF('RT700 PinMux v0.94'!L231='RT700 PinMux v0.95'!L231,"",'RT700 PinMux v0.94'!L231&amp;" vs "&amp;'RT700 PinMux v0.95'!L231)</f>
        <v/>
      </c>
      <c r="M231" s="134" t="str">
        <f>IF('RT700 PinMux v0.94'!M231='RT700 PinMux v0.95'!M231,"",'RT700 PinMux v0.94'!M231&amp;" vs "&amp;'RT700 PinMux v0.95'!M231)</f>
        <v/>
      </c>
      <c r="N231" s="134" t="str">
        <f>IF('RT700 PinMux v0.94'!N231='RT700 PinMux v0.95'!N231,"",'RT700 PinMux v0.94'!N231&amp;" vs "&amp;'RT700 PinMux v0.95'!N231)</f>
        <v/>
      </c>
      <c r="O231" s="134" t="str">
        <f>IF('RT700 PinMux v0.94'!O231='RT700 PinMux v0.95'!O231,"",'RT700 PinMux v0.94'!O231&amp;" vs "&amp;'RT700 PinMux v0.95'!O231)</f>
        <v/>
      </c>
      <c r="P231" s="134" t="str">
        <f>IF('RT700 PinMux v0.94'!P231='RT700 PinMux v0.95'!P231,"",'RT700 PinMux v0.94'!P231&amp;" vs "&amp;'RT700 PinMux v0.95'!P231)</f>
        <v/>
      </c>
      <c r="Q231" s="96" t="str">
        <f>IF('RT700 PinMux v0.94'!Q231='RT700 PinMux v0.95'!Q231,"",'RT700 PinMux v0.94'!Q231&amp;" vs "&amp;'RT700 PinMux v0.95'!Q231)</f>
        <v/>
      </c>
      <c r="R231" s="134" t="str">
        <f>IF('RT700 PinMux v0.94'!R231='RT700 PinMux v0.95'!R231,"",'RT700 PinMux v0.94'!R231&amp;" vs "&amp;'RT700 PinMux v0.95'!R231)</f>
        <v/>
      </c>
      <c r="S231" s="134" t="str">
        <f>IF('RT700 PinMux v0.94'!S231='RT700 PinMux v0.95'!S231,"",'RT700 PinMux v0.94'!S231&amp;" vs "&amp;'RT700 PinMux v0.95'!S231)</f>
        <v/>
      </c>
      <c r="T231" s="134"/>
      <c r="U231" s="134"/>
      <c r="V231" s="134"/>
      <c r="W231" s="134"/>
      <c r="X231" s="134"/>
      <c r="Y231" s="134"/>
      <c r="Z231" s="134"/>
      <c r="AA231" s="205" t="str">
        <f>IF('RT700 PinMux v0.94'!AA231='RT700 PinMux v0.95'!AA231,"",'RT700 PinMux v0.94'!AA231&amp;" vs "&amp;'RT700 PinMux v0.95'!AA231)</f>
        <v/>
      </c>
      <c r="AB231" s="194" t="str">
        <f>IF('RT700 PinMux v0.94'!AB231='RT700 PinMux v0.95'!AB231,"",'RT700 PinMux v0.94'!AB231&amp;" vs "&amp;'RT700 PinMux v0.95'!AB231)</f>
        <v/>
      </c>
      <c r="AC231" s="54" t="str">
        <f>IF('RT700 PinMux v0.94'!AC231='RT700 PinMux v0.95'!AC231,"",'RT700 PinMux v0.94'!AC231&amp;" vs "&amp;'RT700 PinMux v0.95'!AC231)</f>
        <v/>
      </c>
      <c r="AD231" s="11" t="str">
        <f>IF('RT700 PinMux v0.94'!AD231='RT700 PinMux v0.95'!AD231,"",'RT700 PinMux v0.94'!AD231&amp;" vs "&amp;'RT700 PinMux v0.95'!AD231)</f>
        <v/>
      </c>
      <c r="AE231" s="21" t="str">
        <f>IF('RT700 PinMux v0.94'!AE231='RT700 PinMux v0.95'!AE231,"",'RT700 PinMux v0.94'!AE231&amp;" vs "&amp;'RT700 PinMux v0.95'!AE231)</f>
        <v/>
      </c>
      <c r="AF231" s="10" t="str">
        <f>IF('RT700 PinMux v0.94'!AF231='RT700 PinMux v0.95'!AF231,"",'RT700 PinMux v0.94'!AF231&amp;" vs "&amp;'RT700 PinMux v0.95'!AF231)</f>
        <v>0 vs 1</v>
      </c>
    </row>
    <row r="232" spans="2:32" s="7" customFormat="1" ht="11.5" x14ac:dyDescent="0.25">
      <c r="B232" s="228" t="str">
        <f>'RT700 PinMux v0.95'!B232</f>
        <v>Sense VDD1</v>
      </c>
      <c r="C232" s="217" t="str">
        <f>'RT700 PinMux v0.95'!C232</f>
        <v>VDDIO</v>
      </c>
      <c r="D232" s="113" t="str">
        <f>IF('RT700 PinMux v0.94'!D232='RT700 PinMux v0.95'!D232,"",'RT700 PinMux v0.94'!D232&amp;" vs "&amp;'RT700 PinMux v0.95'!D232)</f>
        <v/>
      </c>
      <c r="E232" s="113" t="str">
        <f>IF('RT700 PinMux v0.94'!E232='RT700 PinMux v0.95'!E232,"",'RT700 PinMux v0.94'!E232&amp;" vs "&amp;'RT700 PinMux v0.95'!E232)</f>
        <v/>
      </c>
      <c r="F232" s="113" t="str">
        <f>IF('RT700 PinMux v0.94'!F232='RT700 PinMux v0.95'!F232,"",'RT700 PinMux v0.94'!F232&amp;" vs "&amp;'RT700 PinMux v0.95'!F232)</f>
        <v/>
      </c>
      <c r="G232" s="202" t="str">
        <f>IF('RT700 PinMux v0.94'!G232='RT700 PinMux v0.95'!G232,"",'RT700 PinMux v0.94'!G232&amp;" vs "&amp;'RT700 PinMux v0.95'!G232)</f>
        <v/>
      </c>
      <c r="H232" s="202" t="str">
        <f>IF('RT700 PinMux v0.94'!H232='RT700 PinMux v0.95'!H232,"",'RT700 PinMux v0.94'!H232&amp;" vs "&amp;'RT700 PinMux v0.95'!H232)</f>
        <v/>
      </c>
      <c r="I232" s="202" t="str">
        <f>IF('RT700 PinMux v0.94'!I232='RT700 PinMux v0.95'!I232,"",'RT700 PinMux v0.94'!I232&amp;" vs "&amp;'RT700 PinMux v0.95'!I232)</f>
        <v/>
      </c>
      <c r="J232" s="202" t="str">
        <f>IF('RT700 PinMux v0.94'!J232='RT700 PinMux v0.95'!J232,"",'RT700 PinMux v0.94'!J232&amp;" vs "&amp;'RT700 PinMux v0.95'!J232)</f>
        <v xml:space="preserve"> vs x</v>
      </c>
      <c r="K232" s="203" t="str">
        <f>IF('RT700 PinMux v0.94'!K232='RT700 PinMux v0.95'!K232,"",'RT700 PinMux v0.94'!K232&amp;" vs "&amp;'RT700 PinMux v0.95'!K232)</f>
        <v/>
      </c>
      <c r="L232" s="324" t="str">
        <f>IF('RT700 PinMux v0.94'!L232='RT700 PinMux v0.95'!L232,"",'RT700 PinMux v0.94'!L232&amp;" vs "&amp;'RT700 PinMux v0.95'!L232)</f>
        <v/>
      </c>
      <c r="M232" s="134" t="str">
        <f>IF('RT700 PinMux v0.94'!M232='RT700 PinMux v0.95'!M232,"",'RT700 PinMux v0.94'!M232&amp;" vs "&amp;'RT700 PinMux v0.95'!M232)</f>
        <v/>
      </c>
      <c r="N232" s="134" t="str">
        <f>IF('RT700 PinMux v0.94'!N232='RT700 PinMux v0.95'!N232,"",'RT700 PinMux v0.94'!N232&amp;" vs "&amp;'RT700 PinMux v0.95'!N232)</f>
        <v/>
      </c>
      <c r="O232" s="134" t="str">
        <f>IF('RT700 PinMux v0.94'!O232='RT700 PinMux v0.95'!O232,"",'RT700 PinMux v0.94'!O232&amp;" vs "&amp;'RT700 PinMux v0.95'!O232)</f>
        <v/>
      </c>
      <c r="P232" s="134" t="str">
        <f>IF('RT700 PinMux v0.94'!P232='RT700 PinMux v0.95'!P232,"",'RT700 PinMux v0.94'!P232&amp;" vs "&amp;'RT700 PinMux v0.95'!P232)</f>
        <v/>
      </c>
      <c r="Q232" s="96" t="str">
        <f>IF('RT700 PinMux v0.94'!Q232='RT700 PinMux v0.95'!Q232,"",'RT700 PinMux v0.94'!Q232&amp;" vs "&amp;'RT700 PinMux v0.95'!Q232)</f>
        <v/>
      </c>
      <c r="R232" s="134" t="str">
        <f>IF('RT700 PinMux v0.94'!R232='RT700 PinMux v0.95'!R232,"",'RT700 PinMux v0.94'!R232&amp;" vs "&amp;'RT700 PinMux v0.95'!R232)</f>
        <v/>
      </c>
      <c r="S232" s="134" t="str">
        <f>IF('RT700 PinMux v0.94'!S232='RT700 PinMux v0.95'!S232,"",'RT700 PinMux v0.94'!S232&amp;" vs "&amp;'RT700 PinMux v0.95'!S232)</f>
        <v/>
      </c>
      <c r="T232" s="134"/>
      <c r="U232" s="134"/>
      <c r="V232" s="134"/>
      <c r="W232" s="134"/>
      <c r="X232" s="134"/>
      <c r="Y232" s="134"/>
      <c r="Z232" s="134"/>
      <c r="AA232" s="205" t="str">
        <f>IF('RT700 PinMux v0.94'!AA232='RT700 PinMux v0.95'!AA232,"",'RT700 PinMux v0.94'!AA232&amp;" vs "&amp;'RT700 PinMux v0.95'!AA232)</f>
        <v/>
      </c>
      <c r="AB232" s="194" t="str">
        <f>IF('RT700 PinMux v0.94'!AB232='RT700 PinMux v0.95'!AB232,"",'RT700 PinMux v0.94'!AB232&amp;" vs "&amp;'RT700 PinMux v0.95'!AB232)</f>
        <v/>
      </c>
      <c r="AC232" s="54" t="str">
        <f>IF('RT700 PinMux v0.94'!AC232='RT700 PinMux v0.95'!AC232,"",'RT700 PinMux v0.94'!AC232&amp;" vs "&amp;'RT700 PinMux v0.95'!AC232)</f>
        <v/>
      </c>
      <c r="AD232" s="11" t="str">
        <f>IF('RT700 PinMux v0.94'!AD232='RT700 PinMux v0.95'!AD232,"",'RT700 PinMux v0.94'!AD232&amp;" vs "&amp;'RT700 PinMux v0.95'!AD232)</f>
        <v/>
      </c>
      <c r="AE232" s="21" t="str">
        <f>IF('RT700 PinMux v0.94'!AE232='RT700 PinMux v0.95'!AE232,"",'RT700 PinMux v0.94'!AE232&amp;" vs "&amp;'RT700 PinMux v0.95'!AE232)</f>
        <v/>
      </c>
      <c r="AF232" s="10" t="str">
        <f>IF('RT700 PinMux v0.94'!AF232='RT700 PinMux v0.95'!AF232,"",'RT700 PinMux v0.94'!AF232&amp;" vs "&amp;'RT700 PinMux v0.95'!AF232)</f>
        <v/>
      </c>
    </row>
    <row r="233" spans="2:32" s="7" customFormat="1" ht="11.5" x14ac:dyDescent="0.25">
      <c r="B233" s="228" t="str">
        <f>'RT700 PinMux v0.95'!B233</f>
        <v>Sense VDD1</v>
      </c>
      <c r="C233" s="217" t="str">
        <f>'RT700 PinMux v0.95'!C233</f>
        <v>VDDIO</v>
      </c>
      <c r="D233" s="113" t="str">
        <f>IF('RT700 PinMux v0.94'!D233='RT700 PinMux v0.95'!D233,"",'RT700 PinMux v0.94'!D233&amp;" vs "&amp;'RT700 PinMux v0.95'!D233)</f>
        <v/>
      </c>
      <c r="E233" s="113" t="str">
        <f>IF('RT700 PinMux v0.94'!E233='RT700 PinMux v0.95'!E233,"",'RT700 PinMux v0.94'!E233&amp;" vs "&amp;'RT700 PinMux v0.95'!E233)</f>
        <v/>
      </c>
      <c r="F233" s="113" t="str">
        <f>IF('RT700 PinMux v0.94'!F233='RT700 PinMux v0.95'!F233,"",'RT700 PinMux v0.94'!F233&amp;" vs "&amp;'RT700 PinMux v0.95'!F233)</f>
        <v/>
      </c>
      <c r="G233" s="202" t="str">
        <f>IF('RT700 PinMux v0.94'!G233='RT700 PinMux v0.95'!G233,"",'RT700 PinMux v0.94'!G233&amp;" vs "&amp;'RT700 PinMux v0.95'!G233)</f>
        <v/>
      </c>
      <c r="H233" s="202" t="str">
        <f>IF('RT700 PinMux v0.94'!H233='RT700 PinMux v0.95'!H233,"",'RT700 PinMux v0.94'!H233&amp;" vs "&amp;'RT700 PinMux v0.95'!H233)</f>
        <v/>
      </c>
      <c r="I233" s="202" t="str">
        <f>IF('RT700 PinMux v0.94'!I233='RT700 PinMux v0.95'!I233,"",'RT700 PinMux v0.94'!I233&amp;" vs "&amp;'RT700 PinMux v0.95'!I233)</f>
        <v/>
      </c>
      <c r="J233" s="202" t="str">
        <f>IF('RT700 PinMux v0.94'!J233='RT700 PinMux v0.95'!J233,"",'RT700 PinMux v0.94'!J233&amp;" vs "&amp;'RT700 PinMux v0.95'!J233)</f>
        <v xml:space="preserve"> vs x</v>
      </c>
      <c r="K233" s="203" t="str">
        <f>IF('RT700 PinMux v0.94'!K233='RT700 PinMux v0.95'!K233,"",'RT700 PinMux v0.94'!K233&amp;" vs "&amp;'RT700 PinMux v0.95'!K233)</f>
        <v/>
      </c>
      <c r="L233" s="324" t="str">
        <f>IF('RT700 PinMux v0.94'!L233='RT700 PinMux v0.95'!L233,"",'RT700 PinMux v0.94'!L233&amp;" vs "&amp;'RT700 PinMux v0.95'!L233)</f>
        <v/>
      </c>
      <c r="M233" s="134" t="str">
        <f>IF('RT700 PinMux v0.94'!M233='RT700 PinMux v0.95'!M233,"",'RT700 PinMux v0.94'!M233&amp;" vs "&amp;'RT700 PinMux v0.95'!M233)</f>
        <v/>
      </c>
      <c r="N233" s="134" t="str">
        <f>IF('RT700 PinMux v0.94'!N233='RT700 PinMux v0.95'!N233,"",'RT700 PinMux v0.94'!N233&amp;" vs "&amp;'RT700 PinMux v0.95'!N233)</f>
        <v/>
      </c>
      <c r="O233" s="134" t="str">
        <f>IF('RT700 PinMux v0.94'!O233='RT700 PinMux v0.95'!O233,"",'RT700 PinMux v0.94'!O233&amp;" vs "&amp;'RT700 PinMux v0.95'!O233)</f>
        <v/>
      </c>
      <c r="P233" s="134" t="str">
        <f>IF('RT700 PinMux v0.94'!P233='RT700 PinMux v0.95'!P233,"",'RT700 PinMux v0.94'!P233&amp;" vs "&amp;'RT700 PinMux v0.95'!P233)</f>
        <v/>
      </c>
      <c r="Q233" s="96" t="str">
        <f>IF('RT700 PinMux v0.94'!Q233='RT700 PinMux v0.95'!Q233,"",'RT700 PinMux v0.94'!Q233&amp;" vs "&amp;'RT700 PinMux v0.95'!Q233)</f>
        <v/>
      </c>
      <c r="R233" s="134" t="str">
        <f>IF('RT700 PinMux v0.94'!R233='RT700 PinMux v0.95'!R233,"",'RT700 PinMux v0.94'!R233&amp;" vs "&amp;'RT700 PinMux v0.95'!R233)</f>
        <v/>
      </c>
      <c r="S233" s="134" t="str">
        <f>IF('RT700 PinMux v0.94'!S233='RT700 PinMux v0.95'!S233,"",'RT700 PinMux v0.94'!S233&amp;" vs "&amp;'RT700 PinMux v0.95'!S233)</f>
        <v/>
      </c>
      <c r="T233" s="134"/>
      <c r="U233" s="134"/>
      <c r="V233" s="134"/>
      <c r="W233" s="134"/>
      <c r="X233" s="134"/>
      <c r="Y233" s="134"/>
      <c r="Z233" s="134"/>
      <c r="AA233" s="205" t="str">
        <f>IF('RT700 PinMux v0.94'!AA233='RT700 PinMux v0.95'!AA233,"",'RT700 PinMux v0.94'!AA233&amp;" vs "&amp;'RT700 PinMux v0.95'!AA233)</f>
        <v/>
      </c>
      <c r="AB233" s="194" t="str">
        <f>IF('RT700 PinMux v0.94'!AB233='RT700 PinMux v0.95'!AB233,"",'RT700 PinMux v0.94'!AB233&amp;" vs "&amp;'RT700 PinMux v0.95'!AB233)</f>
        <v/>
      </c>
      <c r="AC233" s="54" t="str">
        <f>IF('RT700 PinMux v0.94'!AC233='RT700 PinMux v0.95'!AC233,"",'RT700 PinMux v0.94'!AC233&amp;" vs "&amp;'RT700 PinMux v0.95'!AC233)</f>
        <v/>
      </c>
      <c r="AD233" s="11" t="str">
        <f>IF('RT700 PinMux v0.94'!AD233='RT700 PinMux v0.95'!AD233,"",'RT700 PinMux v0.94'!AD233&amp;" vs "&amp;'RT700 PinMux v0.95'!AD233)</f>
        <v/>
      </c>
      <c r="AE233" s="21" t="str">
        <f>IF('RT700 PinMux v0.94'!AE233='RT700 PinMux v0.95'!AE233,"",'RT700 PinMux v0.94'!AE233&amp;" vs "&amp;'RT700 PinMux v0.95'!AE233)</f>
        <v/>
      </c>
      <c r="AF233" s="10" t="str">
        <f>IF('RT700 PinMux v0.94'!AF233='RT700 PinMux v0.95'!AF233,"",'RT700 PinMux v0.94'!AF233&amp;" vs "&amp;'RT700 PinMux v0.95'!AF233)</f>
        <v/>
      </c>
    </row>
    <row r="234" spans="2:32" s="7" customFormat="1" ht="11.5" x14ac:dyDescent="0.25">
      <c r="B234" s="228" t="str">
        <f>'RT700 PinMux v0.95'!B234</f>
        <v>Sense VDD1</v>
      </c>
      <c r="C234" s="217" t="str">
        <f>'RT700 PinMux v0.95'!C234</f>
        <v>VDDIO</v>
      </c>
      <c r="D234" s="113" t="str">
        <f>IF('RT700 PinMux v0.94'!D234='RT700 PinMux v0.95'!D234,"",'RT700 PinMux v0.94'!D234&amp;" vs "&amp;'RT700 PinMux v0.95'!D234)</f>
        <v/>
      </c>
      <c r="E234" s="113" t="str">
        <f>IF('RT700 PinMux v0.94'!E234='RT700 PinMux v0.95'!E234,"",'RT700 PinMux v0.94'!E234&amp;" vs "&amp;'RT700 PinMux v0.95'!E234)</f>
        <v/>
      </c>
      <c r="F234" s="113" t="str">
        <f>IF('RT700 PinMux v0.94'!F234='RT700 PinMux v0.95'!F234,"",'RT700 PinMux v0.94'!F234&amp;" vs "&amp;'RT700 PinMux v0.95'!F234)</f>
        <v/>
      </c>
      <c r="G234" s="202" t="str">
        <f>IF('RT700 PinMux v0.94'!G234='RT700 PinMux v0.95'!G234,"",'RT700 PinMux v0.94'!G234&amp;" vs "&amp;'RT700 PinMux v0.95'!G234)</f>
        <v/>
      </c>
      <c r="H234" s="202" t="str">
        <f>IF('RT700 PinMux v0.94'!H234='RT700 PinMux v0.95'!H234,"",'RT700 PinMux v0.94'!H234&amp;" vs "&amp;'RT700 PinMux v0.95'!H234)</f>
        <v/>
      </c>
      <c r="I234" s="202" t="str">
        <f>IF('RT700 PinMux v0.94'!I234='RT700 PinMux v0.95'!I234,"",'RT700 PinMux v0.94'!I234&amp;" vs "&amp;'RT700 PinMux v0.95'!I234)</f>
        <v/>
      </c>
      <c r="J234" s="202" t="str">
        <f>IF('RT700 PinMux v0.94'!J234='RT700 PinMux v0.95'!J234,"",'RT700 PinMux v0.94'!J234&amp;" vs "&amp;'RT700 PinMux v0.95'!J234)</f>
        <v xml:space="preserve"> vs x</v>
      </c>
      <c r="K234" s="203" t="str">
        <f>IF('RT700 PinMux v0.94'!K234='RT700 PinMux v0.95'!K234,"",'RT700 PinMux v0.94'!K234&amp;" vs "&amp;'RT700 PinMux v0.95'!K234)</f>
        <v/>
      </c>
      <c r="L234" s="324" t="str">
        <f>IF('RT700 PinMux v0.94'!L234='RT700 PinMux v0.95'!L234,"",'RT700 PinMux v0.94'!L234&amp;" vs "&amp;'RT700 PinMux v0.95'!L234)</f>
        <v/>
      </c>
      <c r="M234" s="134" t="str">
        <f>IF('RT700 PinMux v0.94'!M234='RT700 PinMux v0.95'!M234,"",'RT700 PinMux v0.94'!M234&amp;" vs "&amp;'RT700 PinMux v0.95'!M234)</f>
        <v/>
      </c>
      <c r="N234" s="134" t="str">
        <f>IF('RT700 PinMux v0.94'!N234='RT700 PinMux v0.95'!N234,"",'RT700 PinMux v0.94'!N234&amp;" vs "&amp;'RT700 PinMux v0.95'!N234)</f>
        <v/>
      </c>
      <c r="O234" s="134" t="str">
        <f>IF('RT700 PinMux v0.94'!O234='RT700 PinMux v0.95'!O234,"",'RT700 PinMux v0.94'!O234&amp;" vs "&amp;'RT700 PinMux v0.95'!O234)</f>
        <v/>
      </c>
      <c r="P234" s="134" t="str">
        <f>IF('RT700 PinMux v0.94'!P234='RT700 PinMux v0.95'!P234,"",'RT700 PinMux v0.94'!P234&amp;" vs "&amp;'RT700 PinMux v0.95'!P234)</f>
        <v/>
      </c>
      <c r="Q234" s="96" t="str">
        <f>IF('RT700 PinMux v0.94'!Q234='RT700 PinMux v0.95'!Q234,"",'RT700 PinMux v0.94'!Q234&amp;" vs "&amp;'RT700 PinMux v0.95'!Q234)</f>
        <v/>
      </c>
      <c r="R234" s="134" t="str">
        <f>IF('RT700 PinMux v0.94'!R234='RT700 PinMux v0.95'!R234,"",'RT700 PinMux v0.94'!R234&amp;" vs "&amp;'RT700 PinMux v0.95'!R234)</f>
        <v/>
      </c>
      <c r="S234" s="134" t="str">
        <f>IF('RT700 PinMux v0.94'!S234='RT700 PinMux v0.95'!S234,"",'RT700 PinMux v0.94'!S234&amp;" vs "&amp;'RT700 PinMux v0.95'!S234)</f>
        <v/>
      </c>
      <c r="T234" s="134"/>
      <c r="U234" s="134"/>
      <c r="V234" s="134"/>
      <c r="W234" s="134"/>
      <c r="X234" s="134"/>
      <c r="Y234" s="134"/>
      <c r="Z234" s="134"/>
      <c r="AA234" s="205" t="str">
        <f>IF('RT700 PinMux v0.94'!AA234='RT700 PinMux v0.95'!AA234,"",'RT700 PinMux v0.94'!AA234&amp;" vs "&amp;'RT700 PinMux v0.95'!AA234)</f>
        <v/>
      </c>
      <c r="AB234" s="194" t="str">
        <f>IF('RT700 PinMux v0.94'!AB234='RT700 PinMux v0.95'!AB234,"",'RT700 PinMux v0.94'!AB234&amp;" vs "&amp;'RT700 PinMux v0.95'!AB234)</f>
        <v/>
      </c>
      <c r="AC234" s="54" t="str">
        <f>IF('RT700 PinMux v0.94'!AC234='RT700 PinMux v0.95'!AC234,"",'RT700 PinMux v0.94'!AC234&amp;" vs "&amp;'RT700 PinMux v0.95'!AC234)</f>
        <v/>
      </c>
      <c r="AD234" s="11" t="str">
        <f>IF('RT700 PinMux v0.94'!AD234='RT700 PinMux v0.95'!AD234,"",'RT700 PinMux v0.94'!AD234&amp;" vs "&amp;'RT700 PinMux v0.95'!AD234)</f>
        <v/>
      </c>
      <c r="AE234" s="21" t="str">
        <f>IF('RT700 PinMux v0.94'!AE234='RT700 PinMux v0.95'!AE234,"",'RT700 PinMux v0.94'!AE234&amp;" vs "&amp;'RT700 PinMux v0.95'!AE234)</f>
        <v/>
      </c>
      <c r="AF234" s="10" t="str">
        <f>IF('RT700 PinMux v0.94'!AF234='RT700 PinMux v0.95'!AF234,"",'RT700 PinMux v0.94'!AF234&amp;" vs "&amp;'RT700 PinMux v0.95'!AF234)</f>
        <v/>
      </c>
    </row>
    <row r="235" spans="2:32" s="7" customFormat="1" ht="11.5" x14ac:dyDescent="0.25">
      <c r="B235" s="228" t="str">
        <f>'RT700 PinMux v0.95'!B235</f>
        <v>Sense VDD1</v>
      </c>
      <c r="C235" s="217" t="str">
        <f>'RT700 PinMux v0.95'!C235</f>
        <v>VDDIO</v>
      </c>
      <c r="D235" s="113" t="str">
        <f>IF('RT700 PinMux v0.94'!D235='RT700 PinMux v0.95'!D235,"",'RT700 PinMux v0.94'!D235&amp;" vs "&amp;'RT700 PinMux v0.95'!D235)</f>
        <v/>
      </c>
      <c r="E235" s="113" t="str">
        <f>IF('RT700 PinMux v0.94'!E235='RT700 PinMux v0.95'!E235,"",'RT700 PinMux v0.94'!E235&amp;" vs "&amp;'RT700 PinMux v0.95'!E235)</f>
        <v/>
      </c>
      <c r="F235" s="113" t="str">
        <f>IF('RT700 PinMux v0.94'!F235='RT700 PinMux v0.95'!F235,"",'RT700 PinMux v0.94'!F235&amp;" vs "&amp;'RT700 PinMux v0.95'!F235)</f>
        <v/>
      </c>
      <c r="G235" s="202" t="str">
        <f>IF('RT700 PinMux v0.94'!G235='RT700 PinMux v0.95'!G235,"",'RT700 PinMux v0.94'!G235&amp;" vs "&amp;'RT700 PinMux v0.95'!G235)</f>
        <v/>
      </c>
      <c r="H235" s="202" t="str">
        <f>IF('RT700 PinMux v0.94'!H235='RT700 PinMux v0.95'!H235,"",'RT700 PinMux v0.94'!H235&amp;" vs "&amp;'RT700 PinMux v0.95'!H235)</f>
        <v/>
      </c>
      <c r="I235" s="202" t="str">
        <f>IF('RT700 PinMux v0.94'!I235='RT700 PinMux v0.95'!I235,"",'RT700 PinMux v0.94'!I235&amp;" vs "&amp;'RT700 PinMux v0.95'!I235)</f>
        <v/>
      </c>
      <c r="J235" s="202" t="str">
        <f>IF('RT700 PinMux v0.94'!J235='RT700 PinMux v0.95'!J235,"",'RT700 PinMux v0.94'!J235&amp;" vs "&amp;'RT700 PinMux v0.95'!J235)</f>
        <v xml:space="preserve"> vs x</v>
      </c>
      <c r="K235" s="203" t="str">
        <f>IF('RT700 PinMux v0.94'!K235='RT700 PinMux v0.95'!K235,"",'RT700 PinMux v0.94'!K235&amp;" vs "&amp;'RT700 PinMux v0.95'!K235)</f>
        <v/>
      </c>
      <c r="L235" s="324" t="str">
        <f>IF('RT700 PinMux v0.94'!L235='RT700 PinMux v0.95'!L235,"",'RT700 PinMux v0.94'!L235&amp;" vs "&amp;'RT700 PinMux v0.95'!L235)</f>
        <v/>
      </c>
      <c r="M235" s="134" t="str">
        <f>IF('RT700 PinMux v0.94'!M235='RT700 PinMux v0.95'!M235,"",'RT700 PinMux v0.94'!M235&amp;" vs "&amp;'RT700 PinMux v0.95'!M235)</f>
        <v/>
      </c>
      <c r="N235" s="134" t="str">
        <f>IF('RT700 PinMux v0.94'!N235='RT700 PinMux v0.95'!N235,"",'RT700 PinMux v0.94'!N235&amp;" vs "&amp;'RT700 PinMux v0.95'!N235)</f>
        <v/>
      </c>
      <c r="O235" s="134" t="str">
        <f>IF('RT700 PinMux v0.94'!O235='RT700 PinMux v0.95'!O235,"",'RT700 PinMux v0.94'!O235&amp;" vs "&amp;'RT700 PinMux v0.95'!O235)</f>
        <v/>
      </c>
      <c r="P235" s="134" t="str">
        <f>IF('RT700 PinMux v0.94'!P235='RT700 PinMux v0.95'!P235,"",'RT700 PinMux v0.94'!P235&amp;" vs "&amp;'RT700 PinMux v0.95'!P235)</f>
        <v/>
      </c>
      <c r="Q235" s="96" t="str">
        <f>IF('RT700 PinMux v0.94'!Q235='RT700 PinMux v0.95'!Q235,"",'RT700 PinMux v0.94'!Q235&amp;" vs "&amp;'RT700 PinMux v0.95'!Q235)</f>
        <v/>
      </c>
      <c r="R235" s="134" t="str">
        <f>IF('RT700 PinMux v0.94'!R235='RT700 PinMux v0.95'!R235,"",'RT700 PinMux v0.94'!R235&amp;" vs "&amp;'RT700 PinMux v0.95'!R235)</f>
        <v/>
      </c>
      <c r="S235" s="134" t="str">
        <f>IF('RT700 PinMux v0.94'!S235='RT700 PinMux v0.95'!S235,"",'RT700 PinMux v0.94'!S235&amp;" vs "&amp;'RT700 PinMux v0.95'!S235)</f>
        <v/>
      </c>
      <c r="T235" s="134"/>
      <c r="U235" s="134"/>
      <c r="V235" s="134"/>
      <c r="W235" s="134"/>
      <c r="X235" s="134"/>
      <c r="Y235" s="134"/>
      <c r="Z235" s="134"/>
      <c r="AA235" s="205" t="str">
        <f>IF('RT700 PinMux v0.94'!AA235='RT700 PinMux v0.95'!AA235,"",'RT700 PinMux v0.94'!AA235&amp;" vs "&amp;'RT700 PinMux v0.95'!AA235)</f>
        <v/>
      </c>
      <c r="AB235" s="194" t="str">
        <f>IF('RT700 PinMux v0.94'!AB235='RT700 PinMux v0.95'!AB235,"",'RT700 PinMux v0.94'!AB235&amp;" vs "&amp;'RT700 PinMux v0.95'!AB235)</f>
        <v/>
      </c>
      <c r="AC235" s="54" t="str">
        <f>IF('RT700 PinMux v0.94'!AC235='RT700 PinMux v0.95'!AC235,"",'RT700 PinMux v0.94'!AC235&amp;" vs "&amp;'RT700 PinMux v0.95'!AC235)</f>
        <v/>
      </c>
      <c r="AD235" s="11" t="str">
        <f>IF('RT700 PinMux v0.94'!AD235='RT700 PinMux v0.95'!AD235,"",'RT700 PinMux v0.94'!AD235&amp;" vs "&amp;'RT700 PinMux v0.95'!AD235)</f>
        <v/>
      </c>
      <c r="AE235" s="21" t="str">
        <f>IF('RT700 PinMux v0.94'!AE235='RT700 PinMux v0.95'!AE235,"",'RT700 PinMux v0.94'!AE235&amp;" vs "&amp;'RT700 PinMux v0.95'!AE235)</f>
        <v/>
      </c>
      <c r="AF235" s="10" t="str">
        <f>IF('RT700 PinMux v0.94'!AF235='RT700 PinMux v0.95'!AF235,"",'RT700 PinMux v0.94'!AF235&amp;" vs "&amp;'RT700 PinMux v0.95'!AF235)</f>
        <v/>
      </c>
    </row>
    <row r="236" spans="2:32" s="7" customFormat="1" ht="12" thickBot="1" x14ac:dyDescent="0.3">
      <c r="B236" s="351"/>
      <c r="C236" s="248"/>
      <c r="D236" s="350"/>
      <c r="E236" s="350"/>
      <c r="F236" s="350"/>
      <c r="G236" s="248"/>
      <c r="H236" s="248"/>
      <c r="I236" s="248"/>
      <c r="J236" s="248"/>
      <c r="K236" s="349"/>
      <c r="L236" s="348"/>
      <c r="M236" s="320"/>
      <c r="N236" s="320"/>
      <c r="O236" s="320"/>
      <c r="P236" s="320"/>
      <c r="Q236" s="320"/>
      <c r="R236" s="320"/>
      <c r="S236" s="320"/>
      <c r="T236" s="320"/>
      <c r="U236" s="320"/>
      <c r="V236" s="320"/>
      <c r="W236" s="320"/>
      <c r="X236" s="320"/>
      <c r="Y236" s="320"/>
      <c r="Z236" s="320"/>
      <c r="AA236" s="316"/>
      <c r="AB236" s="347"/>
      <c r="AC236" s="164"/>
      <c r="AD236" s="346"/>
      <c r="AE236" s="346"/>
      <c r="AF236" s="10"/>
    </row>
    <row r="237" spans="2:32" s="7" customFormat="1" ht="11.5" x14ac:dyDescent="0.25">
      <c r="B237" s="345"/>
      <c r="C237" s="249"/>
      <c r="D237" s="344"/>
      <c r="E237" s="344"/>
      <c r="F237" s="344"/>
      <c r="G237" s="249"/>
      <c r="H237" s="249"/>
      <c r="I237" s="249"/>
      <c r="J237" s="249"/>
      <c r="K237" s="343"/>
      <c r="L237" s="342"/>
      <c r="M237" s="341"/>
      <c r="N237" s="341"/>
      <c r="O237" s="341"/>
      <c r="P237" s="341"/>
      <c r="Q237" s="341"/>
      <c r="R237" s="341"/>
      <c r="S237" s="341"/>
      <c r="T237" s="341"/>
      <c r="U237" s="341"/>
      <c r="V237" s="341"/>
      <c r="W237" s="341"/>
      <c r="X237" s="341"/>
      <c r="Y237" s="341"/>
      <c r="Z237" s="341"/>
      <c r="AA237" s="340"/>
      <c r="AB237" s="339"/>
      <c r="AC237" s="171"/>
      <c r="AD237" s="11"/>
      <c r="AE237" s="338"/>
      <c r="AF237" s="10"/>
    </row>
    <row r="238" spans="2:32" s="7" customFormat="1" ht="11.5" x14ac:dyDescent="0.25">
      <c r="B238" s="231" t="str">
        <f>'RT700 PinMux v0.95'!B238</f>
        <v>VDDN</v>
      </c>
      <c r="C238" s="146" t="str">
        <f>'RT700 PinMux v0.95'!C238</f>
        <v>VDD_USB1</v>
      </c>
      <c r="D238" s="186" t="s">
        <v>996</v>
      </c>
      <c r="E238" s="186" t="s">
        <v>996</v>
      </c>
      <c r="F238" s="214" t="s">
        <v>996</v>
      </c>
      <c r="G238" s="202" t="s">
        <v>996</v>
      </c>
      <c r="H238" s="202" t="s">
        <v>996</v>
      </c>
      <c r="I238" s="202" t="s">
        <v>996</v>
      </c>
      <c r="J238" s="202" t="s">
        <v>996</v>
      </c>
      <c r="K238" s="203" t="s">
        <v>996</v>
      </c>
      <c r="L238" s="324" t="s">
        <v>996</v>
      </c>
      <c r="M238" s="134" t="s">
        <v>996</v>
      </c>
      <c r="N238" s="134" t="s">
        <v>996</v>
      </c>
      <c r="O238" s="134" t="s">
        <v>996</v>
      </c>
      <c r="P238" s="134" t="s">
        <v>996</v>
      </c>
      <c r="Q238" s="134" t="s">
        <v>996</v>
      </c>
      <c r="R238" s="134" t="s">
        <v>996</v>
      </c>
      <c r="S238" s="134" t="s">
        <v>996</v>
      </c>
      <c r="T238" s="134"/>
      <c r="U238" s="134"/>
      <c r="V238" s="134"/>
      <c r="W238" s="134"/>
      <c r="X238" s="134"/>
      <c r="Y238" s="134"/>
      <c r="Z238" s="134"/>
      <c r="AA238" s="205" t="s">
        <v>996</v>
      </c>
      <c r="AB238" s="198" t="s">
        <v>996</v>
      </c>
      <c r="AC238" s="54" t="s">
        <v>996</v>
      </c>
      <c r="AD238" s="11" t="s">
        <v>996</v>
      </c>
      <c r="AE238" s="21" t="s">
        <v>996</v>
      </c>
      <c r="AF238" s="10" t="s">
        <v>996</v>
      </c>
    </row>
    <row r="239" spans="2:32" s="7" customFormat="1" ht="11.5" x14ac:dyDescent="0.25">
      <c r="B239" s="231" t="str">
        <f>'RT700 PinMux v0.95'!B239</f>
        <v>VDDN</v>
      </c>
      <c r="C239" s="146" t="str">
        <f>'RT700 PinMux v0.95'!C239</f>
        <v>VDD_USB1</v>
      </c>
      <c r="D239" s="186" t="s">
        <v>996</v>
      </c>
      <c r="E239" s="186" t="s">
        <v>996</v>
      </c>
      <c r="F239" s="214" t="s">
        <v>996</v>
      </c>
      <c r="G239" s="202" t="s">
        <v>996</v>
      </c>
      <c r="H239" s="202" t="s">
        <v>996</v>
      </c>
      <c r="I239" s="202" t="s">
        <v>996</v>
      </c>
      <c r="J239" s="202" t="s">
        <v>996</v>
      </c>
      <c r="K239" s="203" t="s">
        <v>996</v>
      </c>
      <c r="L239" s="324" t="s">
        <v>996</v>
      </c>
      <c r="M239" s="134" t="s">
        <v>996</v>
      </c>
      <c r="N239" s="134" t="s">
        <v>996</v>
      </c>
      <c r="O239" s="134" t="s">
        <v>996</v>
      </c>
      <c r="P239" s="134" t="s">
        <v>996</v>
      </c>
      <c r="Q239" s="134" t="s">
        <v>996</v>
      </c>
      <c r="R239" s="134" t="s">
        <v>996</v>
      </c>
      <c r="S239" s="134" t="s">
        <v>996</v>
      </c>
      <c r="T239" s="134"/>
      <c r="U239" s="134"/>
      <c r="V239" s="134"/>
      <c r="W239" s="134"/>
      <c r="X239" s="134"/>
      <c r="Y239" s="134"/>
      <c r="Z239" s="134"/>
      <c r="AA239" s="205" t="s">
        <v>996</v>
      </c>
      <c r="AB239" s="198" t="s">
        <v>996</v>
      </c>
      <c r="AC239" s="54" t="s">
        <v>996</v>
      </c>
      <c r="AD239" s="11" t="s">
        <v>996</v>
      </c>
      <c r="AE239" s="21" t="s">
        <v>996</v>
      </c>
      <c r="AF239" s="10" t="s">
        <v>996</v>
      </c>
    </row>
    <row r="240" spans="2:32" s="7" customFormat="1" ht="11.5" x14ac:dyDescent="0.25">
      <c r="B240" s="231" t="str">
        <f>'RT700 PinMux v0.95'!B240</f>
        <v>VDDN</v>
      </c>
      <c r="C240" s="146" t="str">
        <f>'RT700 PinMux v0.95'!C240</f>
        <v>VDD_USB1</v>
      </c>
      <c r="D240" s="186" t="s">
        <v>996</v>
      </c>
      <c r="E240" s="186" t="s">
        <v>996</v>
      </c>
      <c r="F240" s="214" t="s">
        <v>996</v>
      </c>
      <c r="G240" s="202" t="s">
        <v>996</v>
      </c>
      <c r="H240" s="202" t="s">
        <v>996</v>
      </c>
      <c r="I240" s="202" t="s">
        <v>996</v>
      </c>
      <c r="J240" s="202" t="s">
        <v>996</v>
      </c>
      <c r="K240" s="203" t="s">
        <v>996</v>
      </c>
      <c r="L240" s="324" t="s">
        <v>996</v>
      </c>
      <c r="M240" s="134" t="s">
        <v>996</v>
      </c>
      <c r="N240" s="134" t="s">
        <v>996</v>
      </c>
      <c r="O240" s="134" t="s">
        <v>996</v>
      </c>
      <c r="P240" s="134" t="s">
        <v>996</v>
      </c>
      <c r="Q240" s="134" t="s">
        <v>996</v>
      </c>
      <c r="R240" s="134" t="s">
        <v>996</v>
      </c>
      <c r="S240" s="134" t="s">
        <v>996</v>
      </c>
      <c r="T240" s="134"/>
      <c r="U240" s="134"/>
      <c r="V240" s="134"/>
      <c r="W240" s="134"/>
      <c r="X240" s="134"/>
      <c r="Y240" s="134"/>
      <c r="Z240" s="134"/>
      <c r="AA240" s="205" t="s">
        <v>996</v>
      </c>
      <c r="AB240" s="198" t="s">
        <v>996</v>
      </c>
      <c r="AC240" s="54" t="s">
        <v>996</v>
      </c>
      <c r="AD240" s="11" t="s">
        <v>996</v>
      </c>
      <c r="AE240" s="21" t="s">
        <v>996</v>
      </c>
      <c r="AF240" s="10" t="s">
        <v>996</v>
      </c>
    </row>
    <row r="241" spans="2:32" s="7" customFormat="1" ht="11.5" x14ac:dyDescent="0.25">
      <c r="B241" s="231" t="str">
        <f>'RT700 PinMux v0.95'!B241</f>
        <v>VDDN</v>
      </c>
      <c r="C241" s="147" t="str">
        <f>'RT700 PinMux v0.95'!C241</f>
        <v>VDD_EUSB</v>
      </c>
      <c r="D241" s="113" t="s">
        <v>996</v>
      </c>
      <c r="E241" s="113" t="s">
        <v>996</v>
      </c>
      <c r="F241" s="13" t="s">
        <v>996</v>
      </c>
      <c r="G241" s="202" t="s">
        <v>996</v>
      </c>
      <c r="H241" s="202" t="s">
        <v>996</v>
      </c>
      <c r="I241" s="202" t="s">
        <v>996</v>
      </c>
      <c r="J241" s="202" t="s">
        <v>996</v>
      </c>
      <c r="K241" s="203" t="s">
        <v>996</v>
      </c>
      <c r="L241" s="324" t="s">
        <v>996</v>
      </c>
      <c r="M241" s="134" t="s">
        <v>996</v>
      </c>
      <c r="N241" s="134" t="s">
        <v>996</v>
      </c>
      <c r="O241" s="134" t="s">
        <v>996</v>
      </c>
      <c r="P241" s="134" t="s">
        <v>996</v>
      </c>
      <c r="Q241" s="134" t="s">
        <v>996</v>
      </c>
      <c r="R241" s="134" t="s">
        <v>996</v>
      </c>
      <c r="S241" s="134" t="s">
        <v>996</v>
      </c>
      <c r="T241" s="134"/>
      <c r="U241" s="134"/>
      <c r="V241" s="134"/>
      <c r="W241" s="134"/>
      <c r="X241" s="134"/>
      <c r="Y241" s="134"/>
      <c r="Z241" s="134"/>
      <c r="AA241" s="205" t="s">
        <v>996</v>
      </c>
      <c r="AB241" s="199" t="s">
        <v>996</v>
      </c>
      <c r="AC241" s="54" t="s">
        <v>996</v>
      </c>
      <c r="AD241" s="11" t="s">
        <v>996</v>
      </c>
      <c r="AE241" s="21" t="s">
        <v>996</v>
      </c>
      <c r="AF241" s="10" t="s">
        <v>996</v>
      </c>
    </row>
    <row r="242" spans="2:32" s="7" customFormat="1" ht="11.5" x14ac:dyDescent="0.25">
      <c r="B242" s="231" t="str">
        <f>'RT700 PinMux v0.95'!B242</f>
        <v>VDDN</v>
      </c>
      <c r="C242" s="147" t="str">
        <f>'RT700 PinMux v0.95'!C242</f>
        <v>VDD_EUSB</v>
      </c>
      <c r="D242" s="113" t="s">
        <v>996</v>
      </c>
      <c r="E242" s="113" t="s">
        <v>996</v>
      </c>
      <c r="F242" s="13" t="s">
        <v>996</v>
      </c>
      <c r="G242" s="202" t="s">
        <v>996</v>
      </c>
      <c r="H242" s="202" t="s">
        <v>996</v>
      </c>
      <c r="I242" s="202" t="s">
        <v>996</v>
      </c>
      <c r="J242" s="202" t="s">
        <v>996</v>
      </c>
      <c r="K242" s="203" t="s">
        <v>996</v>
      </c>
      <c r="L242" s="324" t="s">
        <v>996</v>
      </c>
      <c r="M242" s="134" t="s">
        <v>996</v>
      </c>
      <c r="N242" s="134" t="s">
        <v>996</v>
      </c>
      <c r="O242" s="134" t="s">
        <v>996</v>
      </c>
      <c r="P242" s="134" t="s">
        <v>996</v>
      </c>
      <c r="Q242" s="134" t="s">
        <v>996</v>
      </c>
      <c r="R242" s="134" t="s">
        <v>996</v>
      </c>
      <c r="S242" s="134" t="s">
        <v>996</v>
      </c>
      <c r="T242" s="134"/>
      <c r="U242" s="134"/>
      <c r="V242" s="134"/>
      <c r="W242" s="134"/>
      <c r="X242" s="134"/>
      <c r="Y242" s="134"/>
      <c r="Z242" s="134"/>
      <c r="AA242" s="205" t="s">
        <v>996</v>
      </c>
      <c r="AB242" s="199" t="s">
        <v>996</v>
      </c>
      <c r="AC242" s="54" t="s">
        <v>996</v>
      </c>
      <c r="AD242" s="11" t="s">
        <v>996</v>
      </c>
      <c r="AE242" s="21" t="s">
        <v>996</v>
      </c>
      <c r="AF242" s="10" t="s">
        <v>996</v>
      </c>
    </row>
    <row r="243" spans="2:32" s="7" customFormat="1" ht="12" x14ac:dyDescent="0.25">
      <c r="B243" s="223" t="str">
        <f>'RT700 PinMux v0.95'!B243</f>
        <v>AON</v>
      </c>
      <c r="C243" s="217" t="str">
        <f>'RT700 PinMux v0.95'!C243</f>
        <v>VDD1V8_AO</v>
      </c>
      <c r="D243" s="186" t="s">
        <v>996</v>
      </c>
      <c r="E243" s="186" t="s">
        <v>996</v>
      </c>
      <c r="F243" s="186" t="s">
        <v>996</v>
      </c>
      <c r="G243" s="202" t="s">
        <v>996</v>
      </c>
      <c r="H243" s="202" t="s">
        <v>996</v>
      </c>
      <c r="I243" s="202" t="s">
        <v>996</v>
      </c>
      <c r="J243" s="202" t="s">
        <v>996</v>
      </c>
      <c r="K243" s="203" t="s">
        <v>996</v>
      </c>
      <c r="L243" s="324" t="s">
        <v>996</v>
      </c>
      <c r="M243" s="134" t="s">
        <v>996</v>
      </c>
      <c r="N243" s="337" t="s">
        <v>996</v>
      </c>
      <c r="O243" s="134" t="s">
        <v>996</v>
      </c>
      <c r="P243" s="134" t="s">
        <v>996</v>
      </c>
      <c r="Q243" s="134" t="s">
        <v>996</v>
      </c>
      <c r="R243" s="134" t="s">
        <v>996</v>
      </c>
      <c r="S243" s="134" t="s">
        <v>996</v>
      </c>
      <c r="T243" s="134"/>
      <c r="U243" s="134"/>
      <c r="V243" s="134"/>
      <c r="W243" s="134"/>
      <c r="X243" s="134"/>
      <c r="Y243" s="134"/>
      <c r="Z243" s="134"/>
      <c r="AA243" s="205" t="s">
        <v>996</v>
      </c>
      <c r="AB243" s="199" t="s">
        <v>996</v>
      </c>
      <c r="AC243" s="56" t="s">
        <v>996</v>
      </c>
      <c r="AD243" s="11" t="s">
        <v>996</v>
      </c>
      <c r="AE243" s="21" t="s">
        <v>996</v>
      </c>
      <c r="AF243" s="10" t="s">
        <v>996</v>
      </c>
    </row>
    <row r="244" spans="2:32" s="7" customFormat="1" ht="11.5" x14ac:dyDescent="0.25">
      <c r="B244" s="223" t="str">
        <f>'RT700 PinMux v0.95'!B244</f>
        <v>AON</v>
      </c>
      <c r="C244" s="217" t="str">
        <f>'RT700 PinMux v0.95'!C244</f>
        <v>VDD1V8_AO</v>
      </c>
      <c r="D244" s="186" t="s">
        <v>996</v>
      </c>
      <c r="E244" s="186" t="s">
        <v>996</v>
      </c>
      <c r="F244" s="186" t="s">
        <v>996</v>
      </c>
      <c r="G244" s="202" t="s">
        <v>996</v>
      </c>
      <c r="H244" s="202" t="s">
        <v>996</v>
      </c>
      <c r="I244" s="202" t="s">
        <v>996</v>
      </c>
      <c r="J244" s="202" t="s">
        <v>996</v>
      </c>
      <c r="K244" s="203" t="s">
        <v>996</v>
      </c>
      <c r="L244" s="324" t="s">
        <v>996</v>
      </c>
      <c r="M244" s="134" t="s">
        <v>996</v>
      </c>
      <c r="N244" s="134" t="s">
        <v>996</v>
      </c>
      <c r="O244" s="134" t="s">
        <v>996</v>
      </c>
      <c r="P244" s="134" t="s">
        <v>996</v>
      </c>
      <c r="Q244" s="134" t="s">
        <v>996</v>
      </c>
      <c r="R244" s="134" t="s">
        <v>996</v>
      </c>
      <c r="S244" s="134" t="s">
        <v>996</v>
      </c>
      <c r="T244" s="134"/>
      <c r="U244" s="134"/>
      <c r="V244" s="134"/>
      <c r="W244" s="134"/>
      <c r="X244" s="134"/>
      <c r="Y244" s="134"/>
      <c r="Z244" s="134"/>
      <c r="AA244" s="205" t="s">
        <v>996</v>
      </c>
      <c r="AB244" s="199" t="s">
        <v>996</v>
      </c>
      <c r="AC244" s="56" t="s">
        <v>996</v>
      </c>
      <c r="AD244" s="11" t="s">
        <v>996</v>
      </c>
      <c r="AE244" s="21" t="s">
        <v>996</v>
      </c>
      <c r="AF244" s="10" t="s">
        <v>996</v>
      </c>
    </row>
    <row r="245" spans="2:32" s="7" customFormat="1" ht="11.5" x14ac:dyDescent="0.25">
      <c r="B245" s="223" t="str">
        <f>'RT700 PinMux v0.95'!B245</f>
        <v>Sense Vdd1</v>
      </c>
      <c r="C245" s="217" t="str">
        <f>'RT700 PinMux v0.95'!C245</f>
        <v>VDDIO</v>
      </c>
      <c r="D245" s="186" t="s">
        <v>996</v>
      </c>
      <c r="E245" s="186" t="s">
        <v>996</v>
      </c>
      <c r="F245" s="186" t="s">
        <v>996</v>
      </c>
      <c r="G245" s="202" t="s">
        <v>996</v>
      </c>
      <c r="H245" s="202" t="s">
        <v>996</v>
      </c>
      <c r="I245" s="202" t="s">
        <v>996</v>
      </c>
      <c r="J245" s="202" t="s">
        <v>996</v>
      </c>
      <c r="K245" s="203" t="s">
        <v>996</v>
      </c>
      <c r="L245" s="324" t="s">
        <v>996</v>
      </c>
      <c r="M245" s="134" t="s">
        <v>996</v>
      </c>
      <c r="N245" s="134" t="s">
        <v>996</v>
      </c>
      <c r="O245" s="134" t="s">
        <v>996</v>
      </c>
      <c r="P245" s="134" t="s">
        <v>996</v>
      </c>
      <c r="Q245" s="134" t="s">
        <v>996</v>
      </c>
      <c r="R245" s="134" t="s">
        <v>996</v>
      </c>
      <c r="S245" s="134" t="s">
        <v>996</v>
      </c>
      <c r="T245" s="134"/>
      <c r="U245" s="134"/>
      <c r="V245" s="134"/>
      <c r="W245" s="134"/>
      <c r="X245" s="134"/>
      <c r="Y245" s="134"/>
      <c r="Z245" s="134"/>
      <c r="AA245" s="205" t="s">
        <v>996</v>
      </c>
      <c r="AB245" s="199" t="s">
        <v>996</v>
      </c>
      <c r="AC245" s="54" t="s">
        <v>996</v>
      </c>
      <c r="AD245" s="11" t="s">
        <v>996</v>
      </c>
      <c r="AE245" s="21" t="s">
        <v>996</v>
      </c>
      <c r="AF245" s="10" t="s">
        <v>996</v>
      </c>
    </row>
    <row r="246" spans="2:32" s="7" customFormat="1" ht="11.5" x14ac:dyDescent="0.25">
      <c r="B246" s="223" t="str">
        <f>'RT700 PinMux v0.95'!B246</f>
        <v>Sense Vdd1</v>
      </c>
      <c r="C246" s="217" t="str">
        <f>'RT700 PinMux v0.95'!C246</f>
        <v>VDDIO</v>
      </c>
      <c r="D246" s="186" t="s">
        <v>996</v>
      </c>
      <c r="E246" s="186" t="s">
        <v>996</v>
      </c>
      <c r="F246" s="186" t="s">
        <v>996</v>
      </c>
      <c r="G246" s="202" t="s">
        <v>996</v>
      </c>
      <c r="H246" s="202" t="s">
        <v>996</v>
      </c>
      <c r="I246" s="202" t="s">
        <v>996</v>
      </c>
      <c r="J246" s="202" t="s">
        <v>996</v>
      </c>
      <c r="K246" s="203" t="s">
        <v>996</v>
      </c>
      <c r="L246" s="324" t="s">
        <v>996</v>
      </c>
      <c r="M246" s="134" t="s">
        <v>996</v>
      </c>
      <c r="N246" s="134" t="s">
        <v>996</v>
      </c>
      <c r="O246" s="134" t="s">
        <v>996</v>
      </c>
      <c r="P246" s="134" t="s">
        <v>996</v>
      </c>
      <c r="Q246" s="134" t="s">
        <v>996</v>
      </c>
      <c r="R246" s="134" t="s">
        <v>996</v>
      </c>
      <c r="S246" s="134" t="s">
        <v>996</v>
      </c>
      <c r="T246" s="134"/>
      <c r="U246" s="134"/>
      <c r="V246" s="134"/>
      <c r="W246" s="134"/>
      <c r="X246" s="134"/>
      <c r="Y246" s="134"/>
      <c r="Z246" s="134"/>
      <c r="AA246" s="205" t="s">
        <v>996</v>
      </c>
      <c r="AB246" s="199" t="s">
        <v>996</v>
      </c>
      <c r="AC246" s="54" t="s">
        <v>996</v>
      </c>
      <c r="AD246" s="11" t="s">
        <v>996</v>
      </c>
      <c r="AE246" s="21" t="s">
        <v>996</v>
      </c>
      <c r="AF246" s="10" t="s">
        <v>996</v>
      </c>
    </row>
    <row r="247" spans="2:32" s="7" customFormat="1" ht="11.5" x14ac:dyDescent="0.25">
      <c r="B247" s="223" t="str">
        <f>'RT700 PinMux v0.95'!B247</f>
        <v>AON</v>
      </c>
      <c r="C247" s="217" t="str">
        <f>'RT700 PinMux v0.95'!C247</f>
        <v>VDD1V8_AO</v>
      </c>
      <c r="D247" s="186" t="s">
        <v>996</v>
      </c>
      <c r="E247" s="113" t="s">
        <v>996</v>
      </c>
      <c r="F247" s="113" t="s">
        <v>996</v>
      </c>
      <c r="G247" s="202" t="s">
        <v>996</v>
      </c>
      <c r="H247" s="202" t="s">
        <v>996</v>
      </c>
      <c r="I247" s="202" t="s">
        <v>996</v>
      </c>
      <c r="J247" s="202" t="s">
        <v>996</v>
      </c>
      <c r="K247" s="203" t="s">
        <v>996</v>
      </c>
      <c r="L247" s="324" t="s">
        <v>996</v>
      </c>
      <c r="M247" s="134" t="s">
        <v>996</v>
      </c>
      <c r="N247" s="134" t="s">
        <v>996</v>
      </c>
      <c r="O247" s="134" t="s">
        <v>996</v>
      </c>
      <c r="P247" s="134" t="s">
        <v>996</v>
      </c>
      <c r="Q247" s="134" t="s">
        <v>996</v>
      </c>
      <c r="R247" s="134" t="s">
        <v>996</v>
      </c>
      <c r="S247" s="134" t="s">
        <v>996</v>
      </c>
      <c r="T247" s="134"/>
      <c r="U247" s="134"/>
      <c r="V247" s="134"/>
      <c r="W247" s="134"/>
      <c r="X247" s="134"/>
      <c r="Y247" s="134"/>
      <c r="Z247" s="134"/>
      <c r="AA247" s="205" t="s">
        <v>996</v>
      </c>
      <c r="AB247" s="199" t="s">
        <v>996</v>
      </c>
      <c r="AC247" s="54" t="s">
        <v>996</v>
      </c>
      <c r="AD247" s="11" t="s">
        <v>996</v>
      </c>
      <c r="AE247" s="21" t="s">
        <v>996</v>
      </c>
      <c r="AF247" s="10" t="s">
        <v>996</v>
      </c>
    </row>
    <row r="248" spans="2:32" s="7" customFormat="1" ht="11.5" x14ac:dyDescent="0.25">
      <c r="B248" s="334"/>
      <c r="C248" s="286"/>
      <c r="D248" s="13"/>
      <c r="E248" s="13"/>
      <c r="F248" s="13"/>
      <c r="G248" s="202"/>
      <c r="H248" s="202"/>
      <c r="I248" s="202"/>
      <c r="J248" s="202"/>
      <c r="K248" s="203"/>
      <c r="L248" s="32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  <c r="AA248" s="205"/>
      <c r="AB248" s="199"/>
      <c r="AC248" s="54"/>
      <c r="AD248" s="11"/>
      <c r="AE248" s="21"/>
      <c r="AF248" s="10"/>
    </row>
    <row r="249" spans="2:32" s="7" customFormat="1" ht="11.5" x14ac:dyDescent="0.25">
      <c r="B249" s="334" t="str">
        <f>'RT700 PinMux v0.95'!B249</f>
        <v>VDDN</v>
      </c>
      <c r="C249" s="286">
        <f>'RT700 PinMux v0.95'!C249</f>
        <v>0</v>
      </c>
      <c r="D249" s="15" t="s">
        <v>996</v>
      </c>
      <c r="E249" s="15" t="s">
        <v>996</v>
      </c>
      <c r="F249" s="15" t="s">
        <v>996</v>
      </c>
      <c r="G249" s="202" t="s">
        <v>996</v>
      </c>
      <c r="H249" s="202" t="s">
        <v>996</v>
      </c>
      <c r="I249" s="202" t="s">
        <v>996</v>
      </c>
      <c r="J249" s="202" t="s">
        <v>996</v>
      </c>
      <c r="K249" s="203" t="s">
        <v>996</v>
      </c>
      <c r="L249" s="324" t="s">
        <v>996</v>
      </c>
      <c r="M249" s="134" t="s">
        <v>996</v>
      </c>
      <c r="N249" s="134" t="s">
        <v>996</v>
      </c>
      <c r="O249" s="323" t="s">
        <v>996</v>
      </c>
      <c r="P249" s="134" t="s">
        <v>996</v>
      </c>
      <c r="Q249" s="134" t="s">
        <v>996</v>
      </c>
      <c r="R249" s="134" t="s">
        <v>996</v>
      </c>
      <c r="S249" s="134" t="s">
        <v>996</v>
      </c>
      <c r="T249" s="134"/>
      <c r="U249" s="134"/>
      <c r="V249" s="134"/>
      <c r="W249" s="134"/>
      <c r="X249" s="134"/>
      <c r="Y249" s="134"/>
      <c r="Z249" s="134"/>
      <c r="AA249" s="205" t="s">
        <v>996</v>
      </c>
      <c r="AB249" s="199" t="s">
        <v>996</v>
      </c>
      <c r="AC249" s="54" t="s">
        <v>996</v>
      </c>
      <c r="AD249" s="11" t="s">
        <v>996</v>
      </c>
      <c r="AE249" s="21" t="s">
        <v>996</v>
      </c>
      <c r="AF249" s="10" t="s">
        <v>996</v>
      </c>
    </row>
    <row r="250" spans="2:32" s="7" customFormat="1" ht="12" x14ac:dyDescent="0.25">
      <c r="B250" s="334" t="str">
        <f>'RT700 PinMux v0.95'!B250</f>
        <v>VDDN</v>
      </c>
      <c r="C250" s="286">
        <f>'RT700 PinMux v0.95'!C250</f>
        <v>0</v>
      </c>
      <c r="D250" s="15" t="s">
        <v>996</v>
      </c>
      <c r="E250" s="15" t="s">
        <v>996</v>
      </c>
      <c r="F250" s="15" t="s">
        <v>996</v>
      </c>
      <c r="G250" s="202" t="s">
        <v>996</v>
      </c>
      <c r="H250" s="202" t="s">
        <v>996</v>
      </c>
      <c r="I250" s="202" t="s">
        <v>996</v>
      </c>
      <c r="J250" s="202" t="s">
        <v>996</v>
      </c>
      <c r="K250" s="203" t="s">
        <v>996</v>
      </c>
      <c r="L250" s="324" t="s">
        <v>996</v>
      </c>
      <c r="M250" s="134" t="s">
        <v>996</v>
      </c>
      <c r="N250" s="134" t="s">
        <v>996</v>
      </c>
      <c r="O250" s="323" t="s">
        <v>996</v>
      </c>
      <c r="P250" s="336" t="s">
        <v>996</v>
      </c>
      <c r="Q250" s="335" t="s">
        <v>996</v>
      </c>
      <c r="R250" s="323" t="s">
        <v>996</v>
      </c>
      <c r="S250" s="134" t="s">
        <v>996</v>
      </c>
      <c r="T250" s="134"/>
      <c r="U250" s="134"/>
      <c r="V250" s="134"/>
      <c r="W250" s="134"/>
      <c r="X250" s="134"/>
      <c r="Y250" s="134"/>
      <c r="Z250" s="134"/>
      <c r="AA250" s="205" t="s">
        <v>996</v>
      </c>
      <c r="AB250" s="199" t="s">
        <v>996</v>
      </c>
      <c r="AC250" s="54" t="s">
        <v>996</v>
      </c>
      <c r="AD250" s="11" t="s">
        <v>996</v>
      </c>
      <c r="AE250" s="21" t="s">
        <v>996</v>
      </c>
      <c r="AF250" s="10" t="s">
        <v>996</v>
      </c>
    </row>
    <row r="251" spans="2:32" s="7" customFormat="1" ht="11.5" x14ac:dyDescent="0.25">
      <c r="B251" s="334" t="str">
        <f>'RT700 PinMux v0.95'!B251</f>
        <v>VBAT</v>
      </c>
      <c r="C251" s="286">
        <f>'RT700 PinMux v0.95'!C251</f>
        <v>0</v>
      </c>
      <c r="D251" s="182" t="s">
        <v>996</v>
      </c>
      <c r="E251" s="182" t="s">
        <v>996</v>
      </c>
      <c r="F251" s="182" t="s">
        <v>996</v>
      </c>
      <c r="G251" s="202" t="s">
        <v>996</v>
      </c>
      <c r="H251" s="202" t="s">
        <v>996</v>
      </c>
      <c r="I251" s="202" t="s">
        <v>996</v>
      </c>
      <c r="J251" s="202" t="s">
        <v>996</v>
      </c>
      <c r="K251" s="203" t="s">
        <v>996</v>
      </c>
      <c r="L251" s="324" t="s">
        <v>996</v>
      </c>
      <c r="M251" s="134" t="s">
        <v>996</v>
      </c>
      <c r="N251" s="134" t="s">
        <v>996</v>
      </c>
      <c r="O251" s="323" t="s">
        <v>996</v>
      </c>
      <c r="P251" s="323" t="s">
        <v>996</v>
      </c>
      <c r="Q251" s="335" t="s">
        <v>996</v>
      </c>
      <c r="R251" s="323" t="s">
        <v>996</v>
      </c>
      <c r="S251" s="134" t="s">
        <v>996</v>
      </c>
      <c r="T251" s="134"/>
      <c r="U251" s="134"/>
      <c r="V251" s="134"/>
      <c r="W251" s="134"/>
      <c r="X251" s="134"/>
      <c r="Y251" s="134"/>
      <c r="Z251" s="134"/>
      <c r="AA251" s="205" t="s">
        <v>996</v>
      </c>
      <c r="AB251" s="199" t="s">
        <v>996</v>
      </c>
      <c r="AC251" s="54" t="s">
        <v>996</v>
      </c>
      <c r="AD251" s="11" t="s">
        <v>996</v>
      </c>
      <c r="AE251" s="21" t="s">
        <v>996</v>
      </c>
      <c r="AF251" s="10" t="s">
        <v>996</v>
      </c>
    </row>
    <row r="252" spans="2:32" s="7" customFormat="1" ht="11.5" x14ac:dyDescent="0.25">
      <c r="B252" s="334" t="str">
        <f>'RT700 PinMux v0.95'!B252</f>
        <v>VBAT</v>
      </c>
      <c r="C252" s="286">
        <f>'RT700 PinMux v0.95'!C252</f>
        <v>0</v>
      </c>
      <c r="D252" s="182" t="s">
        <v>996</v>
      </c>
      <c r="E252" s="182" t="s">
        <v>996</v>
      </c>
      <c r="F252" s="182" t="s">
        <v>996</v>
      </c>
      <c r="G252" s="202" t="s">
        <v>996</v>
      </c>
      <c r="H252" s="202" t="s">
        <v>996</v>
      </c>
      <c r="I252" s="202" t="s">
        <v>996</v>
      </c>
      <c r="J252" s="202" t="s">
        <v>996</v>
      </c>
      <c r="K252" s="203" t="s">
        <v>996</v>
      </c>
      <c r="L252" s="324" t="s">
        <v>996</v>
      </c>
      <c r="M252" s="134" t="s">
        <v>996</v>
      </c>
      <c r="N252" s="323" t="s">
        <v>996</v>
      </c>
      <c r="O252" s="323" t="s">
        <v>996</v>
      </c>
      <c r="P252" s="323" t="s">
        <v>996</v>
      </c>
      <c r="Q252" s="335" t="s">
        <v>996</v>
      </c>
      <c r="R252" s="323" t="s">
        <v>996</v>
      </c>
      <c r="S252" s="134" t="s">
        <v>996</v>
      </c>
      <c r="T252" s="134"/>
      <c r="U252" s="134"/>
      <c r="V252" s="134"/>
      <c r="W252" s="134"/>
      <c r="X252" s="134"/>
      <c r="Y252" s="134"/>
      <c r="Z252" s="134"/>
      <c r="AA252" s="205" t="s">
        <v>996</v>
      </c>
      <c r="AB252" s="199" t="s">
        <v>996</v>
      </c>
      <c r="AC252" s="54" t="s">
        <v>996</v>
      </c>
      <c r="AD252" s="11" t="s">
        <v>996</v>
      </c>
      <c r="AE252" s="21" t="s">
        <v>996</v>
      </c>
      <c r="AF252" s="10" t="s">
        <v>996</v>
      </c>
    </row>
    <row r="253" spans="2:32" s="7" customFormat="1" ht="11.5" x14ac:dyDescent="0.25">
      <c r="B253" s="334" t="str">
        <f>'RT700 PinMux v0.95'!B253</f>
        <v>?</v>
      </c>
      <c r="C253" s="286">
        <f>'RT700 PinMux v0.95'!C253</f>
        <v>0</v>
      </c>
      <c r="D253" s="13" t="s">
        <v>996</v>
      </c>
      <c r="E253" s="13" t="s">
        <v>996</v>
      </c>
      <c r="F253" s="13" t="s">
        <v>996</v>
      </c>
      <c r="G253" s="202" t="s">
        <v>996</v>
      </c>
      <c r="H253" s="202" t="s">
        <v>996</v>
      </c>
      <c r="I253" s="202" t="s">
        <v>996</v>
      </c>
      <c r="J253" s="202" t="s">
        <v>996</v>
      </c>
      <c r="K253" s="203" t="s">
        <v>996</v>
      </c>
      <c r="L253" s="324" t="s">
        <v>996</v>
      </c>
      <c r="M253" s="134" t="s">
        <v>996</v>
      </c>
      <c r="N253" s="134" t="s">
        <v>996</v>
      </c>
      <c r="O253" s="323" t="s">
        <v>996</v>
      </c>
      <c r="P253" s="323" t="s">
        <v>996</v>
      </c>
      <c r="Q253" s="335" t="s">
        <v>996</v>
      </c>
      <c r="R253" s="323" t="s">
        <v>996</v>
      </c>
      <c r="S253" s="134" t="s">
        <v>996</v>
      </c>
      <c r="T253" s="134"/>
      <c r="U253" s="134"/>
      <c r="V253" s="134"/>
      <c r="W253" s="134"/>
      <c r="X253" s="134"/>
      <c r="Y253" s="134"/>
      <c r="Z253" s="134"/>
      <c r="AA253" s="205" t="s">
        <v>996</v>
      </c>
      <c r="AB253" s="199" t="s">
        <v>996</v>
      </c>
      <c r="AC253" s="54" t="s">
        <v>996</v>
      </c>
      <c r="AD253" s="11" t="s">
        <v>996</v>
      </c>
      <c r="AE253" s="21" t="s">
        <v>996</v>
      </c>
      <c r="AF253" s="10" t="s">
        <v>996</v>
      </c>
    </row>
    <row r="254" spans="2:32" s="7" customFormat="1" ht="11.5" x14ac:dyDescent="0.25">
      <c r="B254" s="334" t="str">
        <f>'RT700 PinMux v0.95'!B254</f>
        <v>?</v>
      </c>
      <c r="C254" s="286">
        <f>'RT700 PinMux v0.95'!C254</f>
        <v>0</v>
      </c>
      <c r="D254" s="90" t="s">
        <v>996</v>
      </c>
      <c r="E254" s="90" t="s">
        <v>996</v>
      </c>
      <c r="F254" s="90" t="s">
        <v>996</v>
      </c>
      <c r="G254" s="202" t="s">
        <v>996</v>
      </c>
      <c r="H254" s="202" t="s">
        <v>996</v>
      </c>
      <c r="I254" s="202" t="s">
        <v>996</v>
      </c>
      <c r="J254" s="202" t="s">
        <v>996</v>
      </c>
      <c r="K254" s="203" t="s">
        <v>996</v>
      </c>
      <c r="L254" s="324" t="s">
        <v>996</v>
      </c>
      <c r="M254" s="134" t="s">
        <v>996</v>
      </c>
      <c r="N254" s="134" t="s">
        <v>996</v>
      </c>
      <c r="O254" s="323" t="s">
        <v>996</v>
      </c>
      <c r="P254" s="323" t="s">
        <v>996</v>
      </c>
      <c r="Q254" s="335" t="s">
        <v>996</v>
      </c>
      <c r="R254" s="323" t="s">
        <v>996</v>
      </c>
      <c r="S254" s="134" t="s">
        <v>996</v>
      </c>
      <c r="T254" s="134"/>
      <c r="U254" s="134"/>
      <c r="V254" s="134"/>
      <c r="W254" s="134"/>
      <c r="X254" s="134"/>
      <c r="Y254" s="134"/>
      <c r="Z254" s="134"/>
      <c r="AA254" s="205" t="s">
        <v>996</v>
      </c>
      <c r="AB254" s="199" t="s">
        <v>996</v>
      </c>
      <c r="AC254" s="54" t="s">
        <v>996</v>
      </c>
      <c r="AD254" s="11" t="s">
        <v>996</v>
      </c>
      <c r="AE254" s="21" t="s">
        <v>996</v>
      </c>
      <c r="AF254" s="10" t="s">
        <v>996</v>
      </c>
    </row>
    <row r="255" spans="2:32" s="7" customFormat="1" ht="11.5" x14ac:dyDescent="0.25">
      <c r="B255" s="334" t="str">
        <f>'RT700 PinMux v0.95'!B255</f>
        <v>?</v>
      </c>
      <c r="C255" s="286">
        <f>'RT700 PinMux v0.95'!C255</f>
        <v>0</v>
      </c>
      <c r="D255" s="90" t="s">
        <v>996</v>
      </c>
      <c r="E255" s="90" t="s">
        <v>996</v>
      </c>
      <c r="F255" s="90" t="s">
        <v>996</v>
      </c>
      <c r="G255" s="202" t="s">
        <v>996</v>
      </c>
      <c r="H255" s="202" t="s">
        <v>996</v>
      </c>
      <c r="I255" s="202" t="s">
        <v>996</v>
      </c>
      <c r="J255" s="202" t="s">
        <v>996</v>
      </c>
      <c r="K255" s="203" t="s">
        <v>996</v>
      </c>
      <c r="L255" s="324" t="s">
        <v>996</v>
      </c>
      <c r="M255" s="134" t="s">
        <v>996</v>
      </c>
      <c r="N255" s="331" t="s">
        <v>996</v>
      </c>
      <c r="O255" s="332" t="s">
        <v>996</v>
      </c>
      <c r="P255" s="332" t="s">
        <v>996</v>
      </c>
      <c r="Q255" s="333" t="s">
        <v>996</v>
      </c>
      <c r="R255" s="332" t="s">
        <v>996</v>
      </c>
      <c r="S255" s="331" t="s">
        <v>996</v>
      </c>
      <c r="T255" s="331"/>
      <c r="U255" s="331"/>
      <c r="V255" s="331"/>
      <c r="W255" s="331"/>
      <c r="X255" s="331"/>
      <c r="Y255" s="331"/>
      <c r="Z255" s="331"/>
      <c r="AA255" s="330" t="s">
        <v>996</v>
      </c>
      <c r="AB255" s="199" t="s">
        <v>996</v>
      </c>
      <c r="AC255" s="61" t="s">
        <v>996</v>
      </c>
      <c r="AD255" s="11" t="s">
        <v>996</v>
      </c>
      <c r="AE255" s="21" t="s">
        <v>996</v>
      </c>
      <c r="AF255" s="10" t="s">
        <v>996</v>
      </c>
    </row>
    <row r="256" spans="2:32" s="7" customFormat="1" ht="11.5" x14ac:dyDescent="0.25">
      <c r="B256" s="223" t="str">
        <f>'RT700 PinMux v0.95'!B256</f>
        <v>Media VDD2</v>
      </c>
      <c r="C256" s="148" t="str">
        <f>'RT700 PinMux v0.95'!C256</f>
        <v>VDD_MIPI</v>
      </c>
      <c r="D256" s="214" t="s">
        <v>996</v>
      </c>
      <c r="E256" s="242" t="s">
        <v>996</v>
      </c>
      <c r="F256" s="214" t="s">
        <v>996</v>
      </c>
      <c r="G256" s="202" t="s">
        <v>996</v>
      </c>
      <c r="H256" s="202" t="s">
        <v>996</v>
      </c>
      <c r="I256" s="202" t="s">
        <v>996</v>
      </c>
      <c r="J256" s="202" t="s">
        <v>996</v>
      </c>
      <c r="K256" s="203" t="s">
        <v>996</v>
      </c>
      <c r="L256" s="324" t="s">
        <v>996</v>
      </c>
      <c r="M256" s="134" t="s">
        <v>996</v>
      </c>
      <c r="N256" s="329" t="s">
        <v>996</v>
      </c>
      <c r="O256" s="329" t="s">
        <v>996</v>
      </c>
      <c r="P256" s="329" t="s">
        <v>996</v>
      </c>
      <c r="Q256" s="329" t="s">
        <v>996</v>
      </c>
      <c r="R256" s="329" t="s">
        <v>996</v>
      </c>
      <c r="S256" s="329" t="s">
        <v>996</v>
      </c>
      <c r="T256" s="329"/>
      <c r="U256" s="329"/>
      <c r="V256" s="329"/>
      <c r="W256" s="329"/>
      <c r="X256" s="329"/>
      <c r="Y256" s="329"/>
      <c r="Z256" s="329"/>
      <c r="AA256" s="329" t="s">
        <v>996</v>
      </c>
      <c r="AB256" s="200" t="s">
        <v>996</v>
      </c>
      <c r="AC256" s="61" t="s">
        <v>996</v>
      </c>
      <c r="AD256" s="11" t="s">
        <v>996</v>
      </c>
      <c r="AE256" s="21" t="s">
        <v>996</v>
      </c>
      <c r="AF256" s="10" t="s">
        <v>996</v>
      </c>
    </row>
    <row r="257" spans="2:32" s="7" customFormat="1" ht="11.5" x14ac:dyDescent="0.25">
      <c r="B257" s="223" t="str">
        <f>'RT700 PinMux v0.95'!B257</f>
        <v>Media VDD2</v>
      </c>
      <c r="C257" s="148" t="str">
        <f>'RT700 PinMux v0.95'!C257</f>
        <v>VDD_MIPI</v>
      </c>
      <c r="D257" s="214" t="s">
        <v>996</v>
      </c>
      <c r="E257" s="242" t="s">
        <v>996</v>
      </c>
      <c r="F257" s="214" t="s">
        <v>996</v>
      </c>
      <c r="G257" s="202" t="s">
        <v>996</v>
      </c>
      <c r="H257" s="202" t="s">
        <v>996</v>
      </c>
      <c r="I257" s="202" t="s">
        <v>996</v>
      </c>
      <c r="J257" s="202" t="s">
        <v>996</v>
      </c>
      <c r="K257" s="203" t="s">
        <v>996</v>
      </c>
      <c r="L257" s="324" t="s">
        <v>996</v>
      </c>
      <c r="M257" s="134" t="s">
        <v>996</v>
      </c>
      <c r="N257" s="327" t="s">
        <v>996</v>
      </c>
      <c r="O257" s="327" t="s">
        <v>996</v>
      </c>
      <c r="P257" s="327" t="s">
        <v>996</v>
      </c>
      <c r="Q257" s="328" t="s">
        <v>996</v>
      </c>
      <c r="R257" s="327" t="s">
        <v>996</v>
      </c>
      <c r="S257" s="207" t="s">
        <v>996</v>
      </c>
      <c r="T257" s="326"/>
      <c r="U257" s="326"/>
      <c r="V257" s="326"/>
      <c r="W257" s="326"/>
      <c r="X257" s="326"/>
      <c r="Y257" s="326"/>
      <c r="Z257" s="326"/>
      <c r="AA257" s="325" t="s">
        <v>996</v>
      </c>
      <c r="AB257" s="200" t="s">
        <v>996</v>
      </c>
      <c r="AC257" s="54" t="s">
        <v>996</v>
      </c>
      <c r="AD257" s="11" t="s">
        <v>996</v>
      </c>
      <c r="AE257" s="21" t="s">
        <v>996</v>
      </c>
      <c r="AF257" s="10" t="s">
        <v>996</v>
      </c>
    </row>
    <row r="258" spans="2:32" s="7" customFormat="1" ht="11.5" x14ac:dyDescent="0.25">
      <c r="B258" s="223" t="str">
        <f>'RT700 PinMux v0.95'!B258</f>
        <v>Media VDD2</v>
      </c>
      <c r="C258" s="148" t="str">
        <f>'RT700 PinMux v0.95'!C258</f>
        <v>VDD_MIPI</v>
      </c>
      <c r="D258" s="214" t="s">
        <v>996</v>
      </c>
      <c r="E258" s="242" t="s">
        <v>996</v>
      </c>
      <c r="F258" s="214" t="s">
        <v>996</v>
      </c>
      <c r="G258" s="202" t="s">
        <v>996</v>
      </c>
      <c r="H258" s="202" t="s">
        <v>996</v>
      </c>
      <c r="I258" s="202" t="s">
        <v>996</v>
      </c>
      <c r="J258" s="202" t="s">
        <v>996</v>
      </c>
      <c r="K258" s="203" t="s">
        <v>996</v>
      </c>
      <c r="L258" s="324" t="s">
        <v>996</v>
      </c>
      <c r="M258" s="134" t="s">
        <v>996</v>
      </c>
      <c r="N258" s="134" t="s">
        <v>996</v>
      </c>
      <c r="O258" s="323" t="s">
        <v>996</v>
      </c>
      <c r="P258" s="323" t="s">
        <v>996</v>
      </c>
      <c r="Q258" s="134" t="s">
        <v>996</v>
      </c>
      <c r="R258" s="134" t="s">
        <v>996</v>
      </c>
      <c r="S258" s="134" t="s">
        <v>996</v>
      </c>
      <c r="T258" s="206"/>
      <c r="U258" s="134"/>
      <c r="V258" s="134"/>
      <c r="W258" s="206"/>
      <c r="X258" s="206"/>
      <c r="Y258" s="206"/>
      <c r="Z258" s="206"/>
      <c r="AA258" s="205" t="s">
        <v>996</v>
      </c>
      <c r="AB258" s="200" t="s">
        <v>996</v>
      </c>
      <c r="AC258" s="54" t="s">
        <v>996</v>
      </c>
      <c r="AD258" s="11" t="s">
        <v>996</v>
      </c>
      <c r="AE258" s="21" t="s">
        <v>996</v>
      </c>
      <c r="AF258" s="10" t="s">
        <v>996</v>
      </c>
    </row>
    <row r="259" spans="2:32" s="7" customFormat="1" ht="11.5" x14ac:dyDescent="0.25">
      <c r="B259" s="223" t="str">
        <f>'RT700 PinMux v0.95'!B259</f>
        <v>Media VDD2</v>
      </c>
      <c r="C259" s="148" t="str">
        <f>'RT700 PinMux v0.95'!C259</f>
        <v>VDD_MIPI</v>
      </c>
      <c r="D259" s="214" t="s">
        <v>996</v>
      </c>
      <c r="E259" s="242" t="s">
        <v>996</v>
      </c>
      <c r="F259" s="214" t="s">
        <v>996</v>
      </c>
      <c r="G259" s="202" t="s">
        <v>996</v>
      </c>
      <c r="H259" s="202" t="s">
        <v>996</v>
      </c>
      <c r="I259" s="202" t="s">
        <v>996</v>
      </c>
      <c r="J259" s="202" t="s">
        <v>996</v>
      </c>
      <c r="K259" s="203" t="s">
        <v>996</v>
      </c>
      <c r="L259" s="324" t="s">
        <v>996</v>
      </c>
      <c r="M259" s="134" t="s">
        <v>996</v>
      </c>
      <c r="N259" s="134" t="s">
        <v>996</v>
      </c>
      <c r="O259" s="323" t="s">
        <v>996</v>
      </c>
      <c r="P259" s="323" t="s">
        <v>996</v>
      </c>
      <c r="Q259" s="134" t="s">
        <v>996</v>
      </c>
      <c r="R259" s="134" t="s">
        <v>996</v>
      </c>
      <c r="S259" s="134" t="s">
        <v>996</v>
      </c>
      <c r="T259" s="206"/>
      <c r="U259" s="134"/>
      <c r="V259" s="134"/>
      <c r="W259" s="206"/>
      <c r="X259" s="206"/>
      <c r="Y259" s="206"/>
      <c r="Z259" s="206"/>
      <c r="AA259" s="205" t="s">
        <v>996</v>
      </c>
      <c r="AB259" s="200" t="s">
        <v>996</v>
      </c>
      <c r="AC259" s="45" t="s">
        <v>996</v>
      </c>
      <c r="AD259" s="11" t="s">
        <v>996</v>
      </c>
      <c r="AE259" s="21" t="s">
        <v>996</v>
      </c>
      <c r="AF259" s="10" t="s">
        <v>996</v>
      </c>
    </row>
    <row r="260" spans="2:32" s="7" customFormat="1" ht="11.5" x14ac:dyDescent="0.25">
      <c r="B260" s="223" t="str">
        <f>'RT700 PinMux v0.95'!B260</f>
        <v>Media VDD2</v>
      </c>
      <c r="C260" s="148" t="str">
        <f>'RT700 PinMux v0.95'!C260</f>
        <v>VDD_MIPI</v>
      </c>
      <c r="D260" s="214" t="s">
        <v>996</v>
      </c>
      <c r="E260" s="242" t="s">
        <v>996</v>
      </c>
      <c r="F260" s="214" t="s">
        <v>996</v>
      </c>
      <c r="G260" s="202" t="s">
        <v>996</v>
      </c>
      <c r="H260" s="202" t="s">
        <v>996</v>
      </c>
      <c r="I260" s="202" t="s">
        <v>996</v>
      </c>
      <c r="J260" s="202" t="s">
        <v>996</v>
      </c>
      <c r="K260" s="203" t="s">
        <v>996</v>
      </c>
      <c r="L260" s="324" t="s">
        <v>996</v>
      </c>
      <c r="M260" s="134" t="s">
        <v>996</v>
      </c>
      <c r="N260" s="134" t="s">
        <v>996</v>
      </c>
      <c r="O260" s="134" t="s">
        <v>996</v>
      </c>
      <c r="P260" s="323" t="s">
        <v>996</v>
      </c>
      <c r="Q260" s="134" t="s">
        <v>996</v>
      </c>
      <c r="R260" s="134" t="s">
        <v>996</v>
      </c>
      <c r="S260" s="134" t="s">
        <v>996</v>
      </c>
      <c r="T260" s="206"/>
      <c r="U260" s="134"/>
      <c r="V260" s="134"/>
      <c r="W260" s="206"/>
      <c r="X260" s="206"/>
      <c r="Y260" s="206"/>
      <c r="Z260" s="206"/>
      <c r="AA260" s="205" t="s">
        <v>996</v>
      </c>
      <c r="AB260" s="200" t="s">
        <v>996</v>
      </c>
      <c r="AC260" s="45" t="s">
        <v>996</v>
      </c>
      <c r="AD260" s="11" t="s">
        <v>996</v>
      </c>
      <c r="AE260" s="21" t="s">
        <v>996</v>
      </c>
      <c r="AF260" s="10" t="s">
        <v>996</v>
      </c>
    </row>
    <row r="261" spans="2:32" s="7" customFormat="1" ht="11.5" x14ac:dyDescent="0.25">
      <c r="B261" s="223" t="str">
        <f>'RT700 PinMux v0.95'!B261</f>
        <v>Media VDD2</v>
      </c>
      <c r="C261" s="148" t="str">
        <f>'RT700 PinMux v0.95'!C261</f>
        <v>VDD_MIPI</v>
      </c>
      <c r="D261" s="214" t="s">
        <v>996</v>
      </c>
      <c r="E261" s="242" t="s">
        <v>996</v>
      </c>
      <c r="F261" s="214" t="s">
        <v>996</v>
      </c>
      <c r="G261" s="202" t="s">
        <v>996</v>
      </c>
      <c r="H261" s="202" t="s">
        <v>996</v>
      </c>
      <c r="I261" s="202" t="s">
        <v>996</v>
      </c>
      <c r="J261" s="202" t="s">
        <v>996</v>
      </c>
      <c r="K261" s="203" t="s">
        <v>996</v>
      </c>
      <c r="L261" s="324" t="s">
        <v>996</v>
      </c>
      <c r="M261" s="134" t="s">
        <v>996</v>
      </c>
      <c r="N261" s="323" t="s">
        <v>996</v>
      </c>
      <c r="O261" s="323" t="s">
        <v>996</v>
      </c>
      <c r="P261" s="134" t="s">
        <v>996</v>
      </c>
      <c r="Q261" s="134" t="s">
        <v>996</v>
      </c>
      <c r="R261" s="323" t="s">
        <v>996</v>
      </c>
      <c r="S261" s="134" t="s">
        <v>996</v>
      </c>
      <c r="T261" s="206"/>
      <c r="U261" s="206"/>
      <c r="V261" s="206"/>
      <c r="W261" s="206"/>
      <c r="X261" s="206"/>
      <c r="Y261" s="206"/>
      <c r="Z261" s="206"/>
      <c r="AA261" s="205" t="s">
        <v>996</v>
      </c>
      <c r="AB261" s="200" t="s">
        <v>996</v>
      </c>
      <c r="AC261" s="45" t="s">
        <v>996</v>
      </c>
      <c r="AD261" s="11" t="s">
        <v>996</v>
      </c>
      <c r="AE261" s="21" t="s">
        <v>996</v>
      </c>
      <c r="AF261" s="10" t="s">
        <v>996</v>
      </c>
    </row>
    <row r="262" spans="2:32" s="7" customFormat="1" ht="12" thickBot="1" x14ac:dyDescent="0.3">
      <c r="B262" s="233"/>
      <c r="C262" s="219"/>
      <c r="D262" s="1"/>
      <c r="E262" s="1"/>
      <c r="F262" s="1"/>
      <c r="G262" s="322"/>
      <c r="H262" s="1"/>
      <c r="I262" s="1"/>
      <c r="J262" s="1"/>
      <c r="K262" s="176"/>
      <c r="L262" s="321"/>
      <c r="M262" s="320"/>
      <c r="N262" s="318"/>
      <c r="O262" s="318"/>
      <c r="P262" s="318"/>
      <c r="Q262" s="319"/>
      <c r="R262" s="318"/>
      <c r="S262" s="318"/>
      <c r="T262" s="318"/>
      <c r="U262" s="317"/>
      <c r="V262" s="317"/>
      <c r="W262" s="317"/>
      <c r="X262" s="317"/>
      <c r="Y262" s="317"/>
      <c r="Z262" s="317"/>
      <c r="AA262" s="316"/>
      <c r="AB262" s="315"/>
      <c r="AC262" s="314"/>
      <c r="AD262" s="17" t="s">
        <v>996</v>
      </c>
      <c r="AE262" s="17" t="s">
        <v>996</v>
      </c>
      <c r="AF262" s="10" t="s">
        <v>996</v>
      </c>
    </row>
    <row r="263" spans="2:32" s="7" customFormat="1" ht="12" thickBot="1" x14ac:dyDescent="0.3">
      <c r="B263" s="77"/>
      <c r="C263" s="77"/>
      <c r="D263" s="77"/>
      <c r="E263" s="77"/>
      <c r="F263" s="77"/>
      <c r="G263" s="313"/>
      <c r="H263" s="77"/>
      <c r="I263" s="77"/>
      <c r="J263" s="77"/>
      <c r="K263" s="77"/>
      <c r="L263" s="312"/>
      <c r="M263" s="309"/>
      <c r="N263" s="308"/>
      <c r="O263" s="308"/>
      <c r="P263" s="308"/>
      <c r="Q263" s="311"/>
      <c r="R263" s="308"/>
      <c r="S263" s="308"/>
      <c r="T263" s="308"/>
      <c r="U263" s="308"/>
      <c r="V263" s="308"/>
      <c r="W263" s="310"/>
      <c r="X263" s="310"/>
      <c r="Y263" s="310"/>
      <c r="Z263" s="310"/>
      <c r="AA263" s="309"/>
      <c r="AB263" s="308"/>
      <c r="AC263" s="307"/>
      <c r="AD263" s="84">
        <f>SUM(AD8:AD262)</f>
        <v>0</v>
      </c>
      <c r="AE263" s="84">
        <f>COUNTIF(AE8:AE262,"y")</f>
        <v>0</v>
      </c>
      <c r="AF263" s="84">
        <f>SUM(AF8:AF262)</f>
        <v>0</v>
      </c>
    </row>
    <row r="264" spans="2:32" s="7" customFormat="1" ht="15.5" x14ac:dyDescent="0.25">
      <c r="B264" s="86" t="s">
        <v>350</v>
      </c>
      <c r="C264" s="87"/>
      <c r="D264" s="87"/>
      <c r="E264" s="87"/>
      <c r="F264" s="143"/>
      <c r="G264" s="306">
        <v>184</v>
      </c>
      <c r="H264" s="306">
        <v>252</v>
      </c>
      <c r="I264" s="306" t="s">
        <v>955</v>
      </c>
      <c r="J264" s="306">
        <v>324</v>
      </c>
      <c r="K264" s="306">
        <v>361</v>
      </c>
      <c r="L264" s="305"/>
      <c r="M264" s="304" t="s">
        <v>956</v>
      </c>
      <c r="N264" s="303"/>
      <c r="O264" s="302"/>
      <c r="P264" s="302"/>
      <c r="Q264" s="300"/>
      <c r="R264" s="300"/>
      <c r="S264" s="300"/>
      <c r="T264" s="300"/>
      <c r="U264" s="300"/>
      <c r="V264" s="300"/>
      <c r="W264" s="301"/>
      <c r="X264" s="301"/>
      <c r="Y264" s="301"/>
      <c r="Z264" s="301"/>
      <c r="AA264" s="119"/>
      <c r="AB264" s="300"/>
      <c r="AC264" s="299"/>
      <c r="AD264" s="119"/>
      <c r="AE264" s="119">
        <f>COUNTIF(AE8:AE262,"&lt;&gt;")</f>
        <v>241</v>
      </c>
      <c r="AF264" s="275"/>
    </row>
    <row r="265" spans="2:32" s="7" customFormat="1" x14ac:dyDescent="0.25">
      <c r="B265" s="10"/>
      <c r="C265" s="284"/>
      <c r="D265" s="13"/>
      <c r="E265" s="13"/>
      <c r="F265" s="13"/>
      <c r="G265" s="297" t="s">
        <v>996</v>
      </c>
      <c r="H265" s="297" t="s">
        <v>996</v>
      </c>
      <c r="I265" s="297" t="s">
        <v>996</v>
      </c>
      <c r="J265" s="298" t="s">
        <v>996</v>
      </c>
      <c r="K265" s="297" t="s">
        <v>996</v>
      </c>
      <c r="L265" s="202"/>
      <c r="M265" s="138" t="s">
        <v>996</v>
      </c>
      <c r="N265" s="113"/>
      <c r="O265" s="113"/>
      <c r="P265" s="113"/>
      <c r="Q265" s="133"/>
      <c r="R265" s="285"/>
      <c r="S265" s="2"/>
      <c r="T265" s="2"/>
      <c r="U265" s="2"/>
      <c r="V265" s="2"/>
      <c r="W265" s="279"/>
      <c r="X265" s="279"/>
      <c r="Y265" s="8"/>
      <c r="Z265" s="8"/>
      <c r="AA265" s="8"/>
      <c r="AB265" s="8"/>
      <c r="AC265" s="293"/>
      <c r="AD265" s="296"/>
      <c r="AE265" s="10"/>
      <c r="AF265" s="10"/>
    </row>
    <row r="266" spans="2:32" s="7" customFormat="1" x14ac:dyDescent="0.25">
      <c r="B266" s="10"/>
      <c r="C266" s="284"/>
      <c r="D266" s="13"/>
      <c r="E266" s="13"/>
      <c r="F266" s="13"/>
      <c r="G266" s="297" t="s">
        <v>996</v>
      </c>
      <c r="H266" s="202" t="s">
        <v>996</v>
      </c>
      <c r="I266" s="202" t="s">
        <v>996</v>
      </c>
      <c r="J266" s="291" t="s">
        <v>996</v>
      </c>
      <c r="K266" s="202" t="s">
        <v>996</v>
      </c>
      <c r="L266" s="202"/>
      <c r="M266" s="138" t="s">
        <v>996</v>
      </c>
      <c r="N266" s="294"/>
      <c r="O266" s="113"/>
      <c r="P266" s="295"/>
      <c r="Q266" s="133"/>
      <c r="R266" s="285"/>
      <c r="S266" s="2"/>
      <c r="T266" s="2"/>
      <c r="U266" s="2"/>
      <c r="V266" s="2"/>
      <c r="W266" s="279"/>
      <c r="X266" s="279"/>
      <c r="Y266" s="279"/>
      <c r="Z266" s="279"/>
      <c r="AA266" s="8"/>
      <c r="AB266" s="8"/>
      <c r="AC266" s="293"/>
      <c r="AD266" s="292"/>
      <c r="AE266" s="292"/>
      <c r="AF266" s="10"/>
    </row>
    <row r="267" spans="2:32" s="7" customFormat="1" x14ac:dyDescent="0.25">
      <c r="B267" s="10"/>
      <c r="C267" s="284"/>
      <c r="D267" s="13"/>
      <c r="E267" s="13"/>
      <c r="F267" s="13"/>
      <c r="G267" s="297" t="s">
        <v>996</v>
      </c>
      <c r="H267" s="202" t="s">
        <v>996</v>
      </c>
      <c r="I267" s="202" t="s">
        <v>996</v>
      </c>
      <c r="J267" s="291" t="s">
        <v>996</v>
      </c>
      <c r="K267" s="202" t="s">
        <v>996</v>
      </c>
      <c r="L267" s="202"/>
      <c r="M267" s="138" t="s">
        <v>996</v>
      </c>
      <c r="N267" s="294"/>
      <c r="O267" s="113"/>
      <c r="P267" s="295"/>
      <c r="Q267" s="133"/>
      <c r="R267" s="285"/>
      <c r="S267" s="2"/>
      <c r="T267" s="2"/>
      <c r="U267" s="2"/>
      <c r="V267" s="2"/>
      <c r="W267" s="279"/>
      <c r="X267" s="279"/>
      <c r="Y267" s="279"/>
      <c r="Z267" s="279"/>
      <c r="AA267" s="8"/>
      <c r="AB267" s="8"/>
      <c r="AC267" s="293"/>
      <c r="AD267" s="292"/>
      <c r="AE267" s="292"/>
      <c r="AF267" s="10"/>
    </row>
    <row r="268" spans="2:32" s="7" customFormat="1" x14ac:dyDescent="0.25">
      <c r="B268" s="10"/>
      <c r="C268" s="284"/>
      <c r="E268" s="13"/>
      <c r="F268" s="13"/>
      <c r="G268" s="297" t="s">
        <v>996</v>
      </c>
      <c r="H268" s="202" t="s">
        <v>996</v>
      </c>
      <c r="I268" s="202" t="s">
        <v>996</v>
      </c>
      <c r="J268" s="291" t="s">
        <v>996</v>
      </c>
      <c r="K268" s="202" t="s">
        <v>996</v>
      </c>
      <c r="L268" s="202"/>
      <c r="M268" s="138" t="s">
        <v>996</v>
      </c>
      <c r="N268" s="294"/>
      <c r="O268" s="113"/>
      <c r="P268" s="295"/>
      <c r="Q268" s="133"/>
      <c r="R268" s="285"/>
      <c r="S268" s="2"/>
      <c r="T268" s="2"/>
      <c r="U268" s="2"/>
      <c r="V268" s="2"/>
      <c r="W268" s="279"/>
      <c r="X268" s="279"/>
      <c r="Y268" s="279"/>
      <c r="Z268" s="279"/>
      <c r="AA268" s="8"/>
      <c r="AB268" s="8"/>
      <c r="AC268" s="293"/>
      <c r="AD268" s="292"/>
      <c r="AE268" s="292"/>
      <c r="AF268" s="10"/>
    </row>
    <row r="269" spans="2:32" s="7" customFormat="1" x14ac:dyDescent="0.25">
      <c r="B269" s="10"/>
      <c r="C269" s="284"/>
      <c r="D269" s="13"/>
      <c r="E269" s="13"/>
      <c r="F269" s="13"/>
      <c r="G269" s="297" t="s">
        <v>996</v>
      </c>
      <c r="H269" s="202" t="s">
        <v>996</v>
      </c>
      <c r="I269" s="202" t="s">
        <v>996</v>
      </c>
      <c r="J269" s="291" t="s">
        <v>996</v>
      </c>
      <c r="K269" s="202" t="s">
        <v>996</v>
      </c>
      <c r="L269" s="202"/>
      <c r="M269" s="113" t="s">
        <v>996</v>
      </c>
      <c r="N269" s="294"/>
      <c r="O269" s="113"/>
      <c r="P269" s="286"/>
      <c r="Q269" s="133"/>
      <c r="R269" s="285"/>
      <c r="S269" s="2"/>
      <c r="T269" s="2"/>
      <c r="U269" s="2"/>
      <c r="V269" s="2"/>
      <c r="W269" s="279"/>
      <c r="X269" s="279"/>
      <c r="Y269" s="279"/>
      <c r="Z269" s="279"/>
      <c r="AA269" s="8"/>
      <c r="AB269" s="8"/>
      <c r="AC269" s="293"/>
      <c r="AD269" s="292"/>
      <c r="AE269" s="292"/>
      <c r="AF269" s="10"/>
    </row>
    <row r="270" spans="2:32" s="7" customFormat="1" x14ac:dyDescent="0.25">
      <c r="B270" s="10"/>
      <c r="C270" s="284"/>
      <c r="D270" s="13"/>
      <c r="E270" s="13"/>
      <c r="F270" s="13"/>
      <c r="G270" s="297" t="s">
        <v>996</v>
      </c>
      <c r="H270" s="202" t="s">
        <v>996</v>
      </c>
      <c r="I270" s="202" t="s">
        <v>996</v>
      </c>
      <c r="J270" s="283" t="s">
        <v>996</v>
      </c>
      <c r="K270" s="202" t="s">
        <v>996</v>
      </c>
      <c r="L270" s="202"/>
      <c r="M270" s="113" t="s">
        <v>996</v>
      </c>
      <c r="N270" s="288"/>
      <c r="O270" s="113"/>
      <c r="P270" s="286"/>
      <c r="Q270" s="133"/>
      <c r="R270" s="285"/>
      <c r="S270" s="2"/>
      <c r="T270" s="2"/>
      <c r="U270" s="2"/>
      <c r="V270" s="2"/>
      <c r="W270" s="279"/>
      <c r="X270" s="279"/>
      <c r="Y270" s="279"/>
      <c r="Z270" s="279"/>
      <c r="AA270" s="8"/>
      <c r="AB270" s="8"/>
      <c r="AC270" s="293"/>
      <c r="AD270" s="292"/>
      <c r="AE270" s="292"/>
      <c r="AF270" s="10"/>
    </row>
    <row r="271" spans="2:32" s="7" customFormat="1" x14ac:dyDescent="0.25">
      <c r="B271" s="10"/>
      <c r="C271" s="284"/>
      <c r="D271" s="13"/>
      <c r="E271" s="13"/>
      <c r="F271" s="13"/>
      <c r="G271" s="297" t="s">
        <v>996</v>
      </c>
      <c r="H271" s="202" t="s">
        <v>996</v>
      </c>
      <c r="I271" s="202" t="s">
        <v>996</v>
      </c>
      <c r="J271" s="202" t="s">
        <v>996</v>
      </c>
      <c r="K271" s="202" t="s">
        <v>996</v>
      </c>
      <c r="L271" s="202"/>
      <c r="M271" s="113" t="s">
        <v>996</v>
      </c>
      <c r="N271" s="288"/>
      <c r="O271" s="113"/>
      <c r="P271" s="286"/>
      <c r="Q271" s="133"/>
      <c r="R271" s="285"/>
      <c r="S271" s="2"/>
      <c r="T271" s="2"/>
      <c r="U271" s="2"/>
      <c r="V271" s="2"/>
      <c r="W271" s="279"/>
      <c r="X271" s="279"/>
      <c r="Y271" s="279"/>
      <c r="Z271" s="279"/>
      <c r="AA271" s="8"/>
      <c r="AB271" s="8"/>
      <c r="AC271" s="293"/>
      <c r="AD271" s="292"/>
      <c r="AE271" s="292"/>
      <c r="AF271" s="10"/>
    </row>
    <row r="272" spans="2:32" s="7" customFormat="1" x14ac:dyDescent="0.25">
      <c r="B272" s="10"/>
      <c r="C272" s="284"/>
      <c r="D272" s="13"/>
      <c r="E272" s="13"/>
      <c r="F272" s="13"/>
      <c r="G272" s="297" t="s">
        <v>996</v>
      </c>
      <c r="H272" s="202" t="s">
        <v>996</v>
      </c>
      <c r="I272" s="202" t="s">
        <v>996</v>
      </c>
      <c r="J272" s="202" t="s">
        <v>996</v>
      </c>
      <c r="K272" s="202" t="s">
        <v>996</v>
      </c>
      <c r="L272" s="202"/>
      <c r="M272" s="113" t="s">
        <v>996</v>
      </c>
      <c r="N272" s="288"/>
      <c r="O272" s="113"/>
      <c r="P272" s="286"/>
      <c r="Q272" s="133"/>
      <c r="R272" s="285"/>
      <c r="S272" s="2"/>
      <c r="T272" s="2"/>
      <c r="U272" s="2"/>
      <c r="V272" s="2"/>
      <c r="W272" s="279"/>
      <c r="X272" s="279"/>
      <c r="Y272" s="279"/>
      <c r="Z272" s="279"/>
      <c r="AA272" s="8"/>
      <c r="AB272" s="8"/>
      <c r="AC272" s="293"/>
      <c r="AD272" s="292"/>
      <c r="AE272" s="292"/>
      <c r="AF272" s="10"/>
    </row>
    <row r="273" spans="2:32" s="7" customFormat="1" x14ac:dyDescent="0.25">
      <c r="B273" s="10"/>
      <c r="C273" s="284"/>
      <c r="D273" s="13"/>
      <c r="E273" s="13"/>
      <c r="F273" s="13"/>
      <c r="G273" s="297" t="s">
        <v>996</v>
      </c>
      <c r="H273" s="202" t="s">
        <v>996</v>
      </c>
      <c r="I273" s="202" t="s">
        <v>996</v>
      </c>
      <c r="J273" s="202" t="s">
        <v>996</v>
      </c>
      <c r="K273" s="202" t="s">
        <v>996</v>
      </c>
      <c r="L273" s="202"/>
      <c r="M273" s="113" t="s">
        <v>996</v>
      </c>
      <c r="N273" s="288"/>
      <c r="O273" s="113"/>
      <c r="P273" s="286"/>
      <c r="Q273" s="133"/>
      <c r="R273" s="285"/>
      <c r="S273" s="2"/>
      <c r="T273" s="2"/>
      <c r="U273" s="2"/>
      <c r="V273" s="2"/>
      <c r="W273" s="279"/>
      <c r="X273" s="279"/>
      <c r="Y273" s="279"/>
      <c r="Z273" s="279"/>
      <c r="AA273" s="8"/>
      <c r="AB273" s="8"/>
      <c r="AC273" s="293"/>
      <c r="AD273" s="292"/>
      <c r="AE273" s="292"/>
      <c r="AF273" s="10"/>
    </row>
    <row r="274" spans="2:32" s="7" customFormat="1" x14ac:dyDescent="0.25">
      <c r="B274" s="10"/>
      <c r="C274" s="284"/>
      <c r="D274" s="13"/>
      <c r="E274" s="13"/>
      <c r="F274" s="13"/>
      <c r="G274" s="297" t="s">
        <v>996</v>
      </c>
      <c r="H274" s="202" t="s">
        <v>996</v>
      </c>
      <c r="I274" s="202" t="s">
        <v>996</v>
      </c>
      <c r="J274" s="202" t="s">
        <v>996</v>
      </c>
      <c r="K274" s="202" t="s">
        <v>996</v>
      </c>
      <c r="L274" s="202"/>
      <c r="M274" s="113" t="s">
        <v>996</v>
      </c>
      <c r="N274" s="288"/>
      <c r="O274" s="113"/>
      <c r="P274" s="286"/>
      <c r="Q274" s="133"/>
      <c r="R274" s="285"/>
      <c r="S274" s="2"/>
      <c r="T274" s="2"/>
      <c r="U274" s="2"/>
      <c r="V274" s="2"/>
      <c r="W274" s="279"/>
      <c r="X274" s="279"/>
      <c r="Y274" s="279"/>
      <c r="Z274" s="279"/>
      <c r="AA274" s="8"/>
      <c r="AB274" s="8"/>
      <c r="AC274" s="293"/>
      <c r="AD274" s="292"/>
      <c r="AE274" s="292"/>
      <c r="AF274" s="10"/>
    </row>
    <row r="275" spans="2:32" s="7" customFormat="1" x14ac:dyDescent="0.25">
      <c r="B275" s="10"/>
      <c r="C275" s="284"/>
      <c r="D275" s="13"/>
      <c r="E275" s="13"/>
      <c r="F275" s="13"/>
      <c r="G275" s="297" t="s">
        <v>996</v>
      </c>
      <c r="H275" s="202" t="s">
        <v>996</v>
      </c>
      <c r="I275" s="202" t="s">
        <v>996</v>
      </c>
      <c r="J275" s="202" t="s">
        <v>996</v>
      </c>
      <c r="K275" s="202" t="s">
        <v>996</v>
      </c>
      <c r="L275" s="202"/>
      <c r="M275" s="113" t="s">
        <v>996</v>
      </c>
      <c r="N275" s="288"/>
      <c r="O275" s="113"/>
      <c r="P275" s="286"/>
      <c r="Q275" s="133"/>
      <c r="R275" s="285"/>
      <c r="S275" s="2"/>
      <c r="T275" s="2"/>
      <c r="U275" s="2"/>
      <c r="V275" s="2"/>
      <c r="W275" s="279"/>
      <c r="X275" s="279"/>
      <c r="Y275" s="279"/>
      <c r="Z275" s="279"/>
      <c r="AA275" s="8"/>
      <c r="AB275" s="8"/>
      <c r="AC275" s="293"/>
      <c r="AD275" s="292"/>
      <c r="AE275" s="292"/>
      <c r="AF275" s="10"/>
    </row>
    <row r="276" spans="2:32" s="7" customFormat="1" x14ac:dyDescent="0.25">
      <c r="B276" s="10"/>
      <c r="C276" s="284"/>
      <c r="D276" s="13"/>
      <c r="E276" s="13"/>
      <c r="F276" s="13"/>
      <c r="G276" s="297" t="s">
        <v>996</v>
      </c>
      <c r="H276" s="202" t="s">
        <v>996</v>
      </c>
      <c r="I276" s="202" t="s">
        <v>996</v>
      </c>
      <c r="J276" s="202" t="s">
        <v>996</v>
      </c>
      <c r="K276" s="202" t="s">
        <v>996</v>
      </c>
      <c r="L276" s="202"/>
      <c r="M276" s="113" t="s">
        <v>996</v>
      </c>
      <c r="N276" s="288"/>
      <c r="O276" s="113"/>
      <c r="P276" s="286"/>
      <c r="Q276" s="133"/>
      <c r="R276" s="285"/>
      <c r="S276" s="2"/>
      <c r="T276" s="2"/>
      <c r="U276" s="2"/>
      <c r="V276" s="2"/>
      <c r="W276" s="279"/>
      <c r="X276" s="279"/>
      <c r="Y276" s="279"/>
      <c r="Z276" s="279"/>
      <c r="AA276" s="8"/>
      <c r="AB276" s="8"/>
      <c r="AC276" s="293"/>
      <c r="AD276" s="292"/>
      <c r="AE276" s="292"/>
      <c r="AF276" s="10"/>
    </row>
    <row r="277" spans="2:32" s="7" customFormat="1" x14ac:dyDescent="0.25">
      <c r="B277" s="10"/>
      <c r="C277" s="284"/>
      <c r="D277" s="13"/>
      <c r="E277" s="13"/>
      <c r="F277" s="13"/>
      <c r="G277" s="297" t="s">
        <v>996</v>
      </c>
      <c r="H277" s="202" t="s">
        <v>996</v>
      </c>
      <c r="I277" s="202" t="s">
        <v>996</v>
      </c>
      <c r="J277" s="202" t="s">
        <v>996</v>
      </c>
      <c r="K277" s="202" t="s">
        <v>996</v>
      </c>
      <c r="L277" s="202"/>
      <c r="M277" s="113" t="s">
        <v>996</v>
      </c>
      <c r="N277" s="288"/>
      <c r="O277" s="113"/>
      <c r="P277" s="286"/>
      <c r="Q277" s="133"/>
      <c r="R277" s="285"/>
      <c r="S277" s="2"/>
      <c r="T277" s="2"/>
      <c r="U277" s="2"/>
      <c r="V277" s="2"/>
      <c r="W277" s="279"/>
      <c r="X277" s="279"/>
      <c r="Y277" s="279"/>
      <c r="Z277" s="279"/>
      <c r="AA277" s="8"/>
      <c r="AB277" s="8"/>
      <c r="AC277" s="293"/>
      <c r="AD277" s="292"/>
      <c r="AE277" s="292"/>
      <c r="AF277" s="10"/>
    </row>
    <row r="278" spans="2:32" s="7" customFormat="1" x14ac:dyDescent="0.25">
      <c r="B278" s="10"/>
      <c r="C278" s="284"/>
      <c r="D278" s="13"/>
      <c r="E278" s="13"/>
      <c r="F278" s="13"/>
      <c r="G278" s="297" t="s">
        <v>996</v>
      </c>
      <c r="H278" s="202" t="s">
        <v>996</v>
      </c>
      <c r="I278" s="202" t="s">
        <v>996</v>
      </c>
      <c r="J278" s="202" t="s">
        <v>996</v>
      </c>
      <c r="K278" s="202" t="s">
        <v>996</v>
      </c>
      <c r="L278" s="202"/>
      <c r="M278" s="113" t="s">
        <v>996</v>
      </c>
      <c r="N278" s="288"/>
      <c r="O278" s="113"/>
      <c r="P278" s="286"/>
      <c r="Q278" s="133"/>
      <c r="R278" s="285"/>
      <c r="S278" s="2"/>
      <c r="T278" s="2"/>
      <c r="U278" s="2"/>
      <c r="V278" s="2"/>
      <c r="W278" s="279"/>
      <c r="X278" s="279"/>
      <c r="Y278" s="279"/>
      <c r="Z278" s="279"/>
      <c r="AA278" s="8"/>
      <c r="AB278" s="8"/>
      <c r="AC278" s="293"/>
      <c r="AD278" s="292"/>
      <c r="AE278" s="292"/>
      <c r="AF278" s="10"/>
    </row>
    <row r="279" spans="2:32" s="7" customFormat="1" x14ac:dyDescent="0.25">
      <c r="B279" s="10"/>
      <c r="C279" s="284"/>
      <c r="D279" s="13"/>
      <c r="E279" s="13"/>
      <c r="F279" s="13"/>
      <c r="G279" s="297" t="s">
        <v>996</v>
      </c>
      <c r="H279" s="202" t="s">
        <v>996</v>
      </c>
      <c r="I279" s="202" t="s">
        <v>996</v>
      </c>
      <c r="J279" s="291" t="s">
        <v>996</v>
      </c>
      <c r="K279" s="202" t="s">
        <v>996</v>
      </c>
      <c r="L279" s="202"/>
      <c r="M279" s="113" t="s">
        <v>996</v>
      </c>
      <c r="N279" s="288"/>
      <c r="O279" s="113"/>
      <c r="P279" s="286"/>
      <c r="Q279" s="133"/>
      <c r="R279" s="285"/>
      <c r="S279" s="2"/>
      <c r="T279" s="2"/>
      <c r="U279" s="2"/>
      <c r="V279" s="2"/>
      <c r="W279" s="279"/>
      <c r="X279" s="279"/>
      <c r="Y279" s="279"/>
      <c r="Z279" s="279"/>
      <c r="AA279" s="8"/>
      <c r="AB279" s="8"/>
      <c r="AC279" s="293"/>
      <c r="AD279" s="292"/>
      <c r="AE279" s="292"/>
      <c r="AF279" s="10"/>
    </row>
    <row r="280" spans="2:32" s="7" customFormat="1" x14ac:dyDescent="0.25">
      <c r="B280" s="10"/>
      <c r="C280" s="284"/>
      <c r="D280" s="13"/>
      <c r="E280" s="13"/>
      <c r="F280" s="13"/>
      <c r="G280" s="297" t="s">
        <v>996</v>
      </c>
      <c r="H280" s="202" t="s">
        <v>996</v>
      </c>
      <c r="I280" s="202" t="s">
        <v>996</v>
      </c>
      <c r="J280" s="291" t="s">
        <v>996</v>
      </c>
      <c r="K280" s="202" t="s">
        <v>996</v>
      </c>
      <c r="L280" s="202"/>
      <c r="M280" s="113" t="s">
        <v>996</v>
      </c>
      <c r="N280" s="288"/>
      <c r="O280" s="113"/>
      <c r="P280" s="286"/>
      <c r="Q280" s="133"/>
      <c r="R280" s="285"/>
      <c r="S280" s="2"/>
      <c r="T280" s="2"/>
      <c r="U280" s="2"/>
      <c r="V280" s="2"/>
      <c r="W280" s="279"/>
      <c r="X280" s="279"/>
      <c r="Y280" s="279"/>
      <c r="Z280" s="279"/>
      <c r="AA280" s="8"/>
      <c r="AB280" s="8"/>
      <c r="AC280" s="293"/>
      <c r="AD280" s="292"/>
      <c r="AE280" s="292"/>
      <c r="AF280" s="10"/>
    </row>
    <row r="281" spans="2:32" s="7" customFormat="1" x14ac:dyDescent="0.25">
      <c r="B281" s="10"/>
      <c r="C281" s="284"/>
      <c r="D281" s="13"/>
      <c r="E281" s="13"/>
      <c r="F281" s="13"/>
      <c r="G281" s="297" t="s">
        <v>996</v>
      </c>
      <c r="H281" s="202" t="s">
        <v>996</v>
      </c>
      <c r="I281" s="202" t="s">
        <v>996</v>
      </c>
      <c r="J281" s="202" t="s">
        <v>996</v>
      </c>
      <c r="K281" s="202" t="s">
        <v>996</v>
      </c>
      <c r="L281" s="202"/>
      <c r="M281" s="113" t="s">
        <v>996</v>
      </c>
      <c r="N281" s="288"/>
      <c r="O281" s="113"/>
      <c r="P281" s="286"/>
      <c r="Q281" s="133"/>
      <c r="R281" s="285"/>
      <c r="S281" s="2"/>
      <c r="T281" s="2"/>
      <c r="U281" s="2"/>
      <c r="V281" s="2"/>
      <c r="W281" s="279"/>
      <c r="X281" s="279"/>
      <c r="Y281" s="279"/>
      <c r="Z281" s="279"/>
      <c r="AA281" s="8"/>
      <c r="AB281" s="8"/>
      <c r="AC281" s="293"/>
      <c r="AD281" s="292"/>
      <c r="AE281" s="292"/>
      <c r="AF281" s="10"/>
    </row>
    <row r="282" spans="2:32" s="7" customFormat="1" x14ac:dyDescent="0.25">
      <c r="B282" s="10"/>
      <c r="C282" s="284"/>
      <c r="D282" s="13"/>
      <c r="E282" s="13"/>
      <c r="F282" s="13"/>
      <c r="G282" s="297" t="s">
        <v>996</v>
      </c>
      <c r="H282" s="202" t="s">
        <v>996</v>
      </c>
      <c r="I282" s="202" t="s">
        <v>996</v>
      </c>
      <c r="J282" s="291" t="s">
        <v>996</v>
      </c>
      <c r="K282" s="202" t="s">
        <v>996</v>
      </c>
      <c r="L282" s="202"/>
      <c r="M282" s="113" t="s">
        <v>996</v>
      </c>
      <c r="N282" s="288"/>
      <c r="O282" s="113"/>
      <c r="P282" s="286"/>
      <c r="Q282" s="133"/>
      <c r="R282" s="285"/>
      <c r="S282" s="2"/>
      <c r="T282" s="2"/>
      <c r="U282" s="2"/>
      <c r="V282" s="2"/>
      <c r="W282" s="279"/>
      <c r="X282" s="279"/>
      <c r="Y282" s="279"/>
      <c r="Z282" s="279"/>
      <c r="AA282" s="8"/>
      <c r="AB282" s="8"/>
      <c r="AC282" s="293"/>
      <c r="AD282" s="292"/>
      <c r="AE282" s="292"/>
      <c r="AF282" s="10"/>
    </row>
    <row r="283" spans="2:32" s="7" customFormat="1" x14ac:dyDescent="0.25">
      <c r="B283" s="10"/>
      <c r="C283" s="284"/>
      <c r="D283" s="13"/>
      <c r="E283" s="13"/>
      <c r="F283" s="13"/>
      <c r="G283" s="297" t="s">
        <v>996</v>
      </c>
      <c r="H283" s="202" t="s">
        <v>996</v>
      </c>
      <c r="I283" s="202" t="s">
        <v>996</v>
      </c>
      <c r="J283" s="291" t="s">
        <v>996</v>
      </c>
      <c r="K283" s="202" t="s">
        <v>996</v>
      </c>
      <c r="L283" s="202"/>
      <c r="M283" s="113" t="s">
        <v>996</v>
      </c>
      <c r="N283" s="288"/>
      <c r="O283" s="113"/>
      <c r="P283" s="286"/>
      <c r="Q283" s="133"/>
      <c r="R283" s="285"/>
      <c r="S283" s="2"/>
      <c r="T283" s="2"/>
      <c r="U283" s="2"/>
      <c r="V283" s="2"/>
      <c r="W283" s="279"/>
      <c r="X283" s="279"/>
      <c r="Y283" s="279"/>
      <c r="Z283" s="279"/>
      <c r="AA283" s="8"/>
      <c r="AB283" s="8"/>
      <c r="AC283" s="293"/>
      <c r="AD283" s="292"/>
      <c r="AE283" s="292"/>
      <c r="AF283" s="10"/>
    </row>
    <row r="284" spans="2:32" s="7" customFormat="1" x14ac:dyDescent="0.25">
      <c r="B284" s="10"/>
      <c r="C284" s="284"/>
      <c r="D284" s="13"/>
      <c r="E284" s="13"/>
      <c r="F284" s="13"/>
      <c r="G284" s="297" t="s">
        <v>996</v>
      </c>
      <c r="H284" s="202" t="s">
        <v>996</v>
      </c>
      <c r="I284" s="202" t="s">
        <v>996</v>
      </c>
      <c r="J284" s="291" t="s">
        <v>996</v>
      </c>
      <c r="K284" s="202" t="s">
        <v>996</v>
      </c>
      <c r="L284" s="202"/>
      <c r="M284" s="113" t="s">
        <v>996</v>
      </c>
      <c r="N284" s="288"/>
      <c r="O284" s="113"/>
      <c r="P284" s="286"/>
      <c r="Q284" s="133"/>
      <c r="R284" s="285"/>
      <c r="S284" s="2"/>
      <c r="T284" s="2"/>
      <c r="U284" s="2"/>
      <c r="V284" s="2"/>
      <c r="W284" s="279"/>
      <c r="X284" s="279"/>
      <c r="Y284" s="279"/>
      <c r="Z284" s="279"/>
      <c r="AA284" s="8"/>
      <c r="AB284" s="8"/>
      <c r="AC284" s="293"/>
      <c r="AD284" s="292"/>
      <c r="AE284" s="292"/>
      <c r="AF284" s="10"/>
    </row>
    <row r="285" spans="2:32" s="7" customFormat="1" x14ac:dyDescent="0.25">
      <c r="B285" s="10"/>
      <c r="C285" s="284"/>
      <c r="D285" s="13"/>
      <c r="E285" s="13"/>
      <c r="F285" s="13"/>
      <c r="G285" s="297" t="s">
        <v>996</v>
      </c>
      <c r="H285" s="202" t="s">
        <v>996</v>
      </c>
      <c r="I285" s="202" t="s">
        <v>996</v>
      </c>
      <c r="J285" s="291" t="s">
        <v>996</v>
      </c>
      <c r="K285" s="202" t="s">
        <v>996</v>
      </c>
      <c r="L285" s="202"/>
      <c r="M285" s="113" t="s">
        <v>996</v>
      </c>
      <c r="N285" s="288"/>
      <c r="O285" s="113"/>
      <c r="P285" s="286"/>
      <c r="Q285" s="133"/>
      <c r="R285" s="285"/>
      <c r="S285" s="2"/>
      <c r="T285" s="2"/>
      <c r="U285" s="2"/>
      <c r="V285" s="2"/>
      <c r="W285" s="279"/>
      <c r="X285" s="279"/>
      <c r="Y285" s="279"/>
      <c r="Z285" s="279"/>
      <c r="AA285" s="8"/>
      <c r="AB285" s="8"/>
      <c r="AC285" s="293"/>
      <c r="AD285" s="292"/>
      <c r="AE285" s="292"/>
      <c r="AF285" s="10"/>
    </row>
    <row r="286" spans="2:32" s="7" customFormat="1" x14ac:dyDescent="0.25">
      <c r="B286" s="10"/>
      <c r="C286" s="284"/>
      <c r="D286" s="13"/>
      <c r="E286" s="13"/>
      <c r="F286" s="13"/>
      <c r="G286" s="297" t="s">
        <v>996</v>
      </c>
      <c r="H286" s="202" t="s">
        <v>996</v>
      </c>
      <c r="I286" s="202" t="s">
        <v>996</v>
      </c>
      <c r="J286" s="291" t="s">
        <v>996</v>
      </c>
      <c r="K286" s="202" t="s">
        <v>996</v>
      </c>
      <c r="L286" s="202"/>
      <c r="M286" s="113" t="s">
        <v>996</v>
      </c>
      <c r="N286" s="288"/>
      <c r="O286" s="113"/>
      <c r="P286" s="286"/>
      <c r="Q286" s="133"/>
      <c r="R286" s="285"/>
      <c r="S286" s="2"/>
      <c r="T286" s="2"/>
      <c r="U286" s="2"/>
      <c r="V286" s="2"/>
      <c r="W286" s="279"/>
      <c r="X286" s="279"/>
      <c r="Y286" s="279"/>
      <c r="Z286" s="279"/>
      <c r="AA286" s="8"/>
      <c r="AB286" s="8"/>
      <c r="AC286" s="293"/>
      <c r="AD286" s="292"/>
      <c r="AE286" s="292"/>
      <c r="AF286" s="10"/>
    </row>
    <row r="287" spans="2:32" s="7" customFormat="1" x14ac:dyDescent="0.25">
      <c r="B287" s="10"/>
      <c r="C287" s="284"/>
      <c r="D287" s="13"/>
      <c r="E287" s="13"/>
      <c r="F287" s="13"/>
      <c r="G287" s="297" t="s">
        <v>996</v>
      </c>
      <c r="H287" s="202" t="s">
        <v>996</v>
      </c>
      <c r="I287" s="202" t="s">
        <v>996</v>
      </c>
      <c r="J287" s="283" t="s">
        <v>996</v>
      </c>
      <c r="K287" s="202" t="s">
        <v>996</v>
      </c>
      <c r="L287" s="202"/>
      <c r="M287" s="113" t="s">
        <v>996</v>
      </c>
      <c r="N287" s="288"/>
      <c r="O287" s="113"/>
      <c r="P287" s="286"/>
      <c r="Q287" s="133"/>
      <c r="R287" s="285"/>
      <c r="S287" s="2"/>
      <c r="T287" s="2"/>
      <c r="U287" s="2"/>
      <c r="V287" s="2"/>
      <c r="W287" s="279"/>
      <c r="X287" s="279"/>
      <c r="Y287" s="279"/>
      <c r="Z287" s="279"/>
      <c r="AA287" s="8"/>
      <c r="AB287" s="8"/>
      <c r="AC287" s="293"/>
      <c r="AD287" s="292"/>
      <c r="AE287" s="292"/>
      <c r="AF287" s="10"/>
    </row>
    <row r="288" spans="2:32" s="7" customFormat="1" x14ac:dyDescent="0.25">
      <c r="B288" s="10"/>
      <c r="C288" s="284"/>
      <c r="D288" s="13"/>
      <c r="E288" s="13"/>
      <c r="F288" s="13"/>
      <c r="G288" s="297" t="s">
        <v>996</v>
      </c>
      <c r="H288" s="202" t="s">
        <v>996</v>
      </c>
      <c r="I288" s="202" t="s">
        <v>996</v>
      </c>
      <c r="J288" s="202" t="s">
        <v>996</v>
      </c>
      <c r="K288" s="202" t="s">
        <v>996</v>
      </c>
      <c r="L288" s="202"/>
      <c r="M288" s="113" t="s">
        <v>996</v>
      </c>
      <c r="N288" s="288"/>
      <c r="O288" s="113"/>
      <c r="P288" s="286"/>
      <c r="Q288" s="133"/>
      <c r="R288" s="285"/>
      <c r="S288" s="2"/>
      <c r="T288" s="2"/>
      <c r="U288" s="2"/>
      <c r="V288" s="2"/>
      <c r="W288" s="279"/>
      <c r="X288" s="279"/>
      <c r="Y288" s="279"/>
      <c r="Z288" s="279"/>
      <c r="AA288" s="8"/>
      <c r="AB288" s="8"/>
      <c r="AC288" s="293"/>
      <c r="AD288" s="292"/>
      <c r="AE288" s="292"/>
      <c r="AF288" s="10"/>
    </row>
    <row r="289" spans="2:32" s="7" customFormat="1" x14ac:dyDescent="0.25">
      <c r="B289" s="10"/>
      <c r="C289" s="284"/>
      <c r="D289" s="13"/>
      <c r="E289" s="13"/>
      <c r="F289" s="13"/>
      <c r="G289" s="297" t="s">
        <v>996</v>
      </c>
      <c r="H289" s="202" t="s">
        <v>996</v>
      </c>
      <c r="I289" s="202" t="s">
        <v>996</v>
      </c>
      <c r="J289" s="202" t="s">
        <v>996</v>
      </c>
      <c r="K289" s="202" t="s">
        <v>996</v>
      </c>
      <c r="L289" s="202"/>
      <c r="M289" s="113" t="s">
        <v>996</v>
      </c>
      <c r="N289" s="288"/>
      <c r="O289" s="113"/>
      <c r="P289" s="286"/>
      <c r="Q289" s="133"/>
      <c r="R289" s="285"/>
      <c r="S289" s="2"/>
      <c r="T289" s="2"/>
      <c r="U289" s="2"/>
      <c r="V289" s="2"/>
      <c r="W289" s="279"/>
      <c r="X289" s="279"/>
      <c r="Y289" s="279"/>
      <c r="Z289" s="279"/>
      <c r="AA289" s="8"/>
      <c r="AB289" s="8"/>
      <c r="AC289" s="293"/>
      <c r="AD289" s="292"/>
      <c r="AE289" s="292"/>
      <c r="AF289" s="10"/>
    </row>
    <row r="290" spans="2:32" s="7" customFormat="1" x14ac:dyDescent="0.25">
      <c r="B290" s="10"/>
      <c r="C290" s="284"/>
      <c r="D290" s="13"/>
      <c r="E290" s="13"/>
      <c r="F290" s="13"/>
      <c r="G290" s="297" t="s">
        <v>996</v>
      </c>
      <c r="H290" s="202" t="s">
        <v>996</v>
      </c>
      <c r="I290" s="202" t="s">
        <v>996</v>
      </c>
      <c r="J290" s="202" t="s">
        <v>996</v>
      </c>
      <c r="K290" s="202" t="s">
        <v>996</v>
      </c>
      <c r="L290" s="202"/>
      <c r="M290" s="113" t="s">
        <v>996</v>
      </c>
      <c r="N290" s="288"/>
      <c r="O290" s="113"/>
      <c r="P290" s="286"/>
      <c r="Q290" s="133"/>
      <c r="R290" s="285"/>
      <c r="S290" s="2"/>
      <c r="T290" s="2"/>
      <c r="U290" s="2"/>
      <c r="V290" s="2"/>
      <c r="W290" s="279"/>
      <c r="X290" s="279"/>
      <c r="Y290" s="279"/>
      <c r="Z290" s="279"/>
      <c r="AA290" s="8"/>
      <c r="AB290" s="8"/>
      <c r="AC290" s="293"/>
      <c r="AD290" s="292"/>
      <c r="AE290" s="292"/>
      <c r="AF290" s="10"/>
    </row>
    <row r="291" spans="2:32" s="7" customFormat="1" x14ac:dyDescent="0.25">
      <c r="B291" s="10"/>
      <c r="C291" s="284"/>
      <c r="D291" s="13"/>
      <c r="E291" s="13"/>
      <c r="F291" s="13"/>
      <c r="G291" s="297" t="s">
        <v>996</v>
      </c>
      <c r="H291" s="202" t="s">
        <v>996</v>
      </c>
      <c r="I291" s="202" t="s">
        <v>996</v>
      </c>
      <c r="J291" s="202" t="s">
        <v>996</v>
      </c>
      <c r="K291" s="202" t="s">
        <v>996</v>
      </c>
      <c r="L291" s="202"/>
      <c r="M291" s="113" t="s">
        <v>996</v>
      </c>
      <c r="N291" s="288"/>
      <c r="O291" s="113"/>
      <c r="P291" s="286"/>
      <c r="Q291" s="133"/>
      <c r="R291" s="285"/>
      <c r="S291" s="2"/>
      <c r="T291" s="2"/>
      <c r="U291" s="2"/>
      <c r="V291" s="2"/>
      <c r="W291" s="279"/>
      <c r="X291" s="279"/>
      <c r="Y291" s="279"/>
      <c r="Z291" s="279"/>
      <c r="AA291" s="8"/>
      <c r="AB291" s="8"/>
      <c r="AC291" s="293"/>
      <c r="AD291" s="292"/>
      <c r="AE291" s="292"/>
      <c r="AF291" s="10"/>
    </row>
    <row r="292" spans="2:32" s="7" customFormat="1" x14ac:dyDescent="0.25">
      <c r="B292" s="10"/>
      <c r="C292" s="284"/>
      <c r="D292" s="13"/>
      <c r="E292" s="13"/>
      <c r="F292" s="13"/>
      <c r="G292" s="297" t="s">
        <v>996</v>
      </c>
      <c r="H292" s="202" t="s">
        <v>996</v>
      </c>
      <c r="I292" s="202" t="s">
        <v>996</v>
      </c>
      <c r="J292" s="202" t="s">
        <v>996</v>
      </c>
      <c r="K292" s="202" t="s">
        <v>996</v>
      </c>
      <c r="L292" s="202"/>
      <c r="M292" s="113" t="s">
        <v>996</v>
      </c>
      <c r="N292" s="288"/>
      <c r="O292" s="113"/>
      <c r="P292" s="286"/>
      <c r="Q292" s="133"/>
      <c r="R292" s="285"/>
      <c r="S292" s="2"/>
      <c r="T292" s="2"/>
      <c r="U292" s="2"/>
      <c r="V292" s="2"/>
      <c r="W292" s="279"/>
      <c r="X292" s="279"/>
      <c r="Y292" s="279"/>
      <c r="Z292" s="279"/>
      <c r="AA292" s="8"/>
      <c r="AB292" s="8"/>
      <c r="AC292" s="293"/>
      <c r="AD292" s="292"/>
      <c r="AE292" s="292"/>
      <c r="AF292" s="10"/>
    </row>
    <row r="293" spans="2:32" s="7" customFormat="1" x14ac:dyDescent="0.25">
      <c r="B293" s="10"/>
      <c r="C293" s="284"/>
      <c r="D293" s="13"/>
      <c r="E293" s="13"/>
      <c r="F293" s="13"/>
      <c r="G293" s="297" t="s">
        <v>996</v>
      </c>
      <c r="H293" s="202" t="s">
        <v>996</v>
      </c>
      <c r="I293" s="202" t="s">
        <v>996</v>
      </c>
      <c r="J293" s="202" t="s">
        <v>996</v>
      </c>
      <c r="K293" s="202" t="s">
        <v>996</v>
      </c>
      <c r="L293" s="202"/>
      <c r="M293" s="113" t="s">
        <v>996</v>
      </c>
      <c r="N293" s="288"/>
      <c r="O293" s="113"/>
      <c r="P293" s="286"/>
      <c r="Q293" s="133"/>
      <c r="R293" s="285"/>
      <c r="S293" s="2"/>
      <c r="T293" s="2"/>
      <c r="U293" s="2"/>
      <c r="V293" s="2"/>
      <c r="W293" s="279"/>
      <c r="X293" s="279"/>
      <c r="Y293" s="279"/>
      <c r="Z293" s="279"/>
      <c r="AA293" s="8"/>
      <c r="AB293" s="8"/>
      <c r="AC293" s="293"/>
      <c r="AD293" s="292"/>
      <c r="AE293" s="292"/>
      <c r="AF293" s="10"/>
    </row>
    <row r="294" spans="2:32" s="7" customFormat="1" x14ac:dyDescent="0.25">
      <c r="B294" s="10"/>
      <c r="C294" s="284"/>
      <c r="D294" s="13"/>
      <c r="E294" s="13"/>
      <c r="F294" s="13"/>
      <c r="G294" s="297" t="s">
        <v>996</v>
      </c>
      <c r="H294" s="202" t="s">
        <v>996</v>
      </c>
      <c r="I294" s="202" t="s">
        <v>996</v>
      </c>
      <c r="J294" s="291" t="s">
        <v>996</v>
      </c>
      <c r="K294" s="202" t="s">
        <v>996</v>
      </c>
      <c r="L294" s="202"/>
      <c r="M294" s="113" t="s">
        <v>996</v>
      </c>
      <c r="N294" s="288"/>
      <c r="O294" s="113"/>
      <c r="P294" s="286"/>
      <c r="Q294" s="133"/>
      <c r="R294" s="285"/>
      <c r="S294" s="2"/>
      <c r="T294" s="2"/>
      <c r="U294" s="2"/>
      <c r="V294" s="2"/>
      <c r="W294" s="279"/>
      <c r="X294" s="279"/>
      <c r="Y294" s="279"/>
      <c r="Z294" s="279"/>
      <c r="AA294" s="8"/>
      <c r="AB294" s="8"/>
      <c r="AC294" s="293"/>
      <c r="AD294" s="292"/>
      <c r="AE294" s="292"/>
      <c r="AF294" s="10"/>
    </row>
    <row r="295" spans="2:32" s="7" customFormat="1" x14ac:dyDescent="0.25">
      <c r="B295" s="10"/>
      <c r="C295" s="284"/>
      <c r="D295" s="13"/>
      <c r="E295" s="13"/>
      <c r="F295" s="13"/>
      <c r="G295" s="297" t="s">
        <v>996</v>
      </c>
      <c r="H295" s="202" t="s">
        <v>996</v>
      </c>
      <c r="I295" s="202" t="s">
        <v>996</v>
      </c>
      <c r="J295" s="291" t="s">
        <v>996</v>
      </c>
      <c r="K295" s="202" t="s">
        <v>996</v>
      </c>
      <c r="L295" s="202"/>
      <c r="M295" s="113" t="s">
        <v>996</v>
      </c>
      <c r="N295" s="288"/>
      <c r="O295" s="113"/>
      <c r="P295" s="286"/>
      <c r="Q295" s="133"/>
      <c r="R295" s="285"/>
      <c r="S295" s="2"/>
      <c r="T295" s="2"/>
      <c r="U295" s="2"/>
      <c r="V295" s="2"/>
      <c r="W295" s="279"/>
      <c r="X295" s="279"/>
      <c r="Y295" s="279"/>
      <c r="Z295" s="279"/>
      <c r="AA295" s="8"/>
      <c r="AB295" s="8"/>
      <c r="AC295" s="293"/>
      <c r="AD295" s="292"/>
      <c r="AE295" s="292"/>
      <c r="AF295" s="10"/>
    </row>
    <row r="296" spans="2:32" s="7" customFormat="1" x14ac:dyDescent="0.25">
      <c r="B296" s="10"/>
      <c r="C296" s="284"/>
      <c r="D296" s="13"/>
      <c r="E296" s="13"/>
      <c r="F296" s="13"/>
      <c r="G296" s="297" t="s">
        <v>996</v>
      </c>
      <c r="H296" s="202" t="s">
        <v>996</v>
      </c>
      <c r="I296" s="202" t="s">
        <v>996</v>
      </c>
      <c r="J296" s="291" t="s">
        <v>996</v>
      </c>
      <c r="K296" s="202" t="s">
        <v>996</v>
      </c>
      <c r="L296" s="202"/>
      <c r="M296" s="113" t="s">
        <v>996</v>
      </c>
      <c r="N296" s="288"/>
      <c r="O296" s="113"/>
      <c r="P296" s="286"/>
      <c r="Q296" s="133"/>
      <c r="R296" s="285"/>
      <c r="S296" s="2"/>
      <c r="T296" s="2"/>
      <c r="U296" s="2"/>
      <c r="V296" s="2"/>
      <c r="W296" s="279"/>
      <c r="X296" s="279"/>
      <c r="Y296" s="279"/>
      <c r="Z296" s="279"/>
      <c r="AA296" s="8"/>
      <c r="AB296" s="8"/>
      <c r="AC296" s="293"/>
      <c r="AD296" s="292"/>
      <c r="AE296" s="292"/>
      <c r="AF296" s="10"/>
    </row>
    <row r="297" spans="2:32" s="7" customFormat="1" x14ac:dyDescent="0.25">
      <c r="B297" s="10"/>
      <c r="C297" s="284"/>
      <c r="D297" s="13"/>
      <c r="E297" s="13"/>
      <c r="F297" s="13"/>
      <c r="G297" s="297" t="s">
        <v>996</v>
      </c>
      <c r="H297" s="202" t="s">
        <v>996</v>
      </c>
      <c r="I297" s="202" t="s">
        <v>996</v>
      </c>
      <c r="J297" s="291" t="s">
        <v>996</v>
      </c>
      <c r="K297" s="202" t="s">
        <v>996</v>
      </c>
      <c r="L297" s="202"/>
      <c r="M297" s="113" t="s">
        <v>996</v>
      </c>
      <c r="N297" s="288"/>
      <c r="O297" s="113"/>
      <c r="P297" s="286"/>
      <c r="Q297" s="133"/>
      <c r="R297" s="285"/>
      <c r="S297" s="2"/>
      <c r="T297" s="2"/>
      <c r="U297" s="2"/>
      <c r="V297" s="2"/>
      <c r="W297" s="279"/>
      <c r="X297" s="279"/>
      <c r="Y297" s="2"/>
      <c r="Z297" s="2"/>
      <c r="AA297" s="2"/>
      <c r="AB297" s="8"/>
      <c r="AC297" s="8"/>
      <c r="AD297" s="10"/>
      <c r="AE297" s="10"/>
      <c r="AF297" s="10"/>
    </row>
    <row r="298" spans="2:32" s="7" customFormat="1" x14ac:dyDescent="0.25">
      <c r="B298" s="10"/>
      <c r="C298" s="284"/>
      <c r="D298" s="13"/>
      <c r="E298" s="13"/>
      <c r="F298" s="13"/>
      <c r="G298" s="297" t="s">
        <v>996</v>
      </c>
      <c r="H298" s="202" t="s">
        <v>996</v>
      </c>
      <c r="I298" s="202" t="s">
        <v>996</v>
      </c>
      <c r="J298" s="291" t="s">
        <v>996</v>
      </c>
      <c r="K298" s="202" t="s">
        <v>996</v>
      </c>
      <c r="L298" s="202"/>
      <c r="M298" s="113" t="s">
        <v>996</v>
      </c>
      <c r="N298" s="288"/>
      <c r="O298" s="113"/>
      <c r="P298" s="286"/>
      <c r="Q298" s="133"/>
      <c r="R298" s="285"/>
      <c r="S298" s="2"/>
      <c r="T298" s="2"/>
      <c r="U298" s="2"/>
      <c r="V298" s="2"/>
      <c r="W298" s="279"/>
      <c r="X298" s="279"/>
      <c r="Y298" s="8"/>
      <c r="Z298" s="8"/>
      <c r="AA298" s="8"/>
      <c r="AB298" s="8"/>
      <c r="AC298" s="8"/>
      <c r="AD298" s="10"/>
      <c r="AE298" s="10"/>
      <c r="AF298" s="10"/>
    </row>
    <row r="299" spans="2:32" s="7" customFormat="1" x14ac:dyDescent="0.25">
      <c r="B299" s="10"/>
      <c r="C299" s="284"/>
      <c r="D299" s="13"/>
      <c r="E299" s="13"/>
      <c r="F299" s="13"/>
      <c r="G299" s="297" t="s">
        <v>996</v>
      </c>
      <c r="H299" s="202" t="s">
        <v>996</v>
      </c>
      <c r="I299" s="202" t="s">
        <v>996</v>
      </c>
      <c r="J299" s="283" t="s">
        <v>996</v>
      </c>
      <c r="K299" s="202" t="s">
        <v>996</v>
      </c>
      <c r="L299" s="202"/>
      <c r="M299" s="113" t="s">
        <v>996</v>
      </c>
      <c r="N299" s="288"/>
      <c r="O299" s="113"/>
      <c r="P299" s="286"/>
      <c r="Q299" s="133"/>
      <c r="R299" s="285"/>
      <c r="S299" s="2"/>
      <c r="T299" s="2"/>
      <c r="U299" s="2"/>
      <c r="V299" s="2"/>
      <c r="W299" s="279"/>
      <c r="X299" s="279"/>
      <c r="Y299" s="8"/>
      <c r="Z299" s="8"/>
      <c r="AA299" s="8"/>
      <c r="AB299" s="8"/>
      <c r="AC299" s="8"/>
      <c r="AD299" s="10"/>
      <c r="AE299" s="10"/>
      <c r="AF299" s="10"/>
    </row>
    <row r="300" spans="2:32" s="7" customFormat="1" x14ac:dyDescent="0.25">
      <c r="B300" s="10"/>
      <c r="C300" s="284"/>
      <c r="D300" s="13"/>
      <c r="E300" s="13"/>
      <c r="F300" s="13"/>
      <c r="G300" s="297" t="s">
        <v>996</v>
      </c>
      <c r="H300" s="202" t="s">
        <v>996</v>
      </c>
      <c r="I300" s="202" t="s">
        <v>996</v>
      </c>
      <c r="J300" s="283" t="s">
        <v>996</v>
      </c>
      <c r="K300" s="202" t="s">
        <v>996</v>
      </c>
      <c r="L300" s="202"/>
      <c r="M300" s="113" t="s">
        <v>996</v>
      </c>
      <c r="N300" s="290"/>
      <c r="O300" s="113"/>
      <c r="P300" s="286"/>
      <c r="Q300" s="133"/>
      <c r="R300" s="285"/>
      <c r="S300" s="2"/>
      <c r="T300" s="2"/>
      <c r="U300" s="2"/>
      <c r="V300" s="2"/>
      <c r="W300" s="279"/>
      <c r="X300" s="279"/>
      <c r="Y300" s="8"/>
      <c r="Z300" s="8"/>
      <c r="AA300" s="8"/>
      <c r="AB300" s="8"/>
      <c r="AC300" s="8"/>
      <c r="AD300" s="10"/>
      <c r="AE300" s="10"/>
      <c r="AF300" s="10"/>
    </row>
    <row r="301" spans="2:32" s="7" customFormat="1" x14ac:dyDescent="0.25">
      <c r="B301" s="10"/>
      <c r="C301" s="284"/>
      <c r="D301" s="13"/>
      <c r="E301" s="13"/>
      <c r="F301" s="13"/>
      <c r="G301" s="297" t="s">
        <v>996</v>
      </c>
      <c r="H301" s="202" t="s">
        <v>996</v>
      </c>
      <c r="I301" s="202" t="s">
        <v>996</v>
      </c>
      <c r="J301" s="283" t="s">
        <v>996</v>
      </c>
      <c r="K301" s="202" t="s">
        <v>996</v>
      </c>
      <c r="L301" s="202"/>
      <c r="M301" s="289" t="s">
        <v>996</v>
      </c>
      <c r="N301" s="288"/>
      <c r="O301" s="113"/>
      <c r="P301" s="286"/>
      <c r="Q301" s="133"/>
      <c r="R301" s="285"/>
      <c r="S301" s="2"/>
      <c r="T301" s="2"/>
      <c r="U301" s="2"/>
      <c r="V301" s="2"/>
      <c r="W301" s="279"/>
      <c r="X301" s="279"/>
      <c r="Y301" s="8"/>
      <c r="Z301" s="8"/>
      <c r="AA301" s="8"/>
      <c r="AB301" s="8"/>
      <c r="AC301" s="8"/>
      <c r="AD301" s="10"/>
      <c r="AE301" s="10"/>
      <c r="AF301" s="10"/>
    </row>
    <row r="302" spans="2:32" s="7" customFormat="1" x14ac:dyDescent="0.25">
      <c r="B302" s="10"/>
      <c r="C302" s="284"/>
      <c r="D302" s="13"/>
      <c r="E302" s="13"/>
      <c r="F302" s="13"/>
      <c r="G302" s="297" t="s">
        <v>996</v>
      </c>
      <c r="H302" s="202" t="s">
        <v>996</v>
      </c>
      <c r="I302" s="202" t="s">
        <v>996</v>
      </c>
      <c r="J302" s="283" t="s">
        <v>996</v>
      </c>
      <c r="K302" s="202" t="s">
        <v>996</v>
      </c>
      <c r="L302" s="202"/>
      <c r="M302" s="113" t="s">
        <v>996</v>
      </c>
      <c r="N302" s="288"/>
      <c r="O302" s="113"/>
      <c r="P302" s="286"/>
      <c r="Q302" s="133"/>
      <c r="R302" s="285"/>
      <c r="S302" s="2"/>
      <c r="T302" s="2"/>
      <c r="U302" s="2"/>
      <c r="V302" s="2"/>
      <c r="W302" s="279"/>
      <c r="X302" s="279"/>
      <c r="Y302" s="8"/>
      <c r="Z302" s="8"/>
      <c r="AA302" s="8"/>
      <c r="AB302" s="8"/>
      <c r="AC302" s="8"/>
      <c r="AD302" s="10"/>
      <c r="AE302" s="10"/>
      <c r="AF302" s="10"/>
    </row>
    <row r="303" spans="2:32" s="7" customFormat="1" x14ac:dyDescent="0.25">
      <c r="B303" s="10"/>
      <c r="C303" s="284"/>
      <c r="D303" s="13"/>
      <c r="E303" s="13"/>
      <c r="F303" s="13"/>
      <c r="G303" s="297" t="s">
        <v>996</v>
      </c>
      <c r="H303" s="202" t="s">
        <v>996</v>
      </c>
      <c r="I303" s="202" t="s">
        <v>996</v>
      </c>
      <c r="J303" s="283" t="s">
        <v>996</v>
      </c>
      <c r="K303" s="202" t="s">
        <v>996</v>
      </c>
      <c r="L303" s="202"/>
      <c r="M303" s="113" t="s">
        <v>996</v>
      </c>
      <c r="N303" s="287"/>
      <c r="O303" s="113"/>
      <c r="P303" s="286"/>
      <c r="Q303" s="133"/>
      <c r="R303" s="285"/>
      <c r="S303" s="2"/>
      <c r="T303" s="2"/>
      <c r="U303" s="2"/>
      <c r="V303" s="2"/>
      <c r="W303" s="279"/>
      <c r="X303" s="279"/>
      <c r="Y303" s="8"/>
      <c r="Z303" s="8"/>
      <c r="AA303" s="8"/>
      <c r="AB303" s="8"/>
      <c r="AC303" s="8"/>
      <c r="AD303" s="10"/>
      <c r="AE303" s="10"/>
      <c r="AF303" s="10"/>
    </row>
    <row r="304" spans="2:32" s="7" customFormat="1" x14ac:dyDescent="0.25">
      <c r="B304" s="10"/>
      <c r="C304" s="284"/>
      <c r="D304" s="13"/>
      <c r="E304" s="13"/>
      <c r="F304" s="13"/>
      <c r="G304" s="297" t="s">
        <v>996</v>
      </c>
      <c r="H304" s="202" t="s">
        <v>996</v>
      </c>
      <c r="I304" s="202" t="s">
        <v>996</v>
      </c>
      <c r="J304" s="283" t="s">
        <v>996</v>
      </c>
      <c r="K304" s="202" t="s">
        <v>996</v>
      </c>
      <c r="L304" s="202"/>
      <c r="M304" s="113" t="s">
        <v>996</v>
      </c>
      <c r="N304" s="287"/>
      <c r="O304" s="113"/>
      <c r="P304" s="286"/>
      <c r="Q304" s="133"/>
      <c r="R304" s="285"/>
      <c r="S304" s="2"/>
      <c r="T304" s="2"/>
      <c r="U304" s="2"/>
      <c r="V304" s="2"/>
      <c r="W304" s="279"/>
      <c r="X304" s="279"/>
      <c r="Y304" s="8"/>
      <c r="Z304" s="8"/>
      <c r="AA304" s="8"/>
      <c r="AB304" s="8"/>
      <c r="AC304" s="8"/>
      <c r="AD304" s="10"/>
      <c r="AE304" s="10"/>
      <c r="AF304" s="10"/>
    </row>
    <row r="305" spans="1:32" s="7" customFormat="1" x14ac:dyDescent="0.25">
      <c r="B305" s="10"/>
      <c r="C305" s="284"/>
      <c r="D305" s="13"/>
      <c r="E305" s="13"/>
      <c r="F305" s="13"/>
      <c r="G305" s="297" t="s">
        <v>996</v>
      </c>
      <c r="H305" s="202" t="s">
        <v>996</v>
      </c>
      <c r="I305" s="202" t="s">
        <v>996</v>
      </c>
      <c r="J305" s="283" t="s">
        <v>996</v>
      </c>
      <c r="K305" s="202" t="s">
        <v>996</v>
      </c>
      <c r="L305" s="202"/>
      <c r="M305" s="113" t="s">
        <v>996</v>
      </c>
      <c r="N305" s="282"/>
      <c r="O305" s="113"/>
      <c r="P305" s="202"/>
      <c r="Q305" s="133"/>
      <c r="R305" s="279"/>
      <c r="S305" s="2"/>
      <c r="T305" s="2"/>
      <c r="U305" s="2"/>
      <c r="V305" s="2"/>
      <c r="W305" s="279"/>
      <c r="X305" s="279"/>
      <c r="Y305" s="8"/>
      <c r="Z305" s="8"/>
      <c r="AA305" s="8"/>
      <c r="AB305" s="8"/>
      <c r="AC305" s="8"/>
      <c r="AD305" s="10"/>
      <c r="AE305" s="10"/>
      <c r="AF305" s="10"/>
    </row>
    <row r="306" spans="1:32" x14ac:dyDescent="0.25">
      <c r="A306" s="7"/>
      <c r="B306" s="10"/>
      <c r="C306" s="284"/>
      <c r="D306" s="13"/>
      <c r="E306" s="13"/>
      <c r="F306" s="13"/>
      <c r="G306" s="297" t="s">
        <v>996</v>
      </c>
      <c r="H306" s="202" t="s">
        <v>996</v>
      </c>
      <c r="I306" s="202" t="s">
        <v>996</v>
      </c>
      <c r="J306" s="283" t="s">
        <v>996</v>
      </c>
      <c r="K306" s="202" t="s">
        <v>996</v>
      </c>
      <c r="L306" s="202"/>
      <c r="M306" s="113" t="s">
        <v>996</v>
      </c>
      <c r="N306" s="282"/>
      <c r="O306" s="281"/>
      <c r="P306" s="280"/>
      <c r="Q306" s="133"/>
      <c r="R306" s="279"/>
      <c r="W306" s="279"/>
      <c r="X306" s="279"/>
    </row>
    <row r="307" spans="1:32" x14ac:dyDescent="0.25">
      <c r="A307" s="7"/>
      <c r="B307" s="7"/>
      <c r="C307" s="75" t="s">
        <v>349</v>
      </c>
      <c r="D307" s="8"/>
      <c r="E307" s="8"/>
      <c r="F307" s="8"/>
      <c r="G307" s="10">
        <f>SUM(G265:G306)</f>
        <v>0</v>
      </c>
      <c r="H307" s="10">
        <f>SUM(H265:H306)</f>
        <v>0</v>
      </c>
      <c r="I307" s="10">
        <f>SUM(I265:I306)</f>
        <v>0</v>
      </c>
      <c r="J307" s="10">
        <f>SUM(J265:J306)</f>
        <v>0</v>
      </c>
      <c r="K307" s="10">
        <f>SUM(K265:K306)</f>
        <v>0</v>
      </c>
      <c r="L307" s="10"/>
      <c r="M307" s="10"/>
      <c r="N307" s="8"/>
      <c r="O307" s="75"/>
      <c r="P307" s="8"/>
    </row>
    <row r="308" spans="1:32" x14ac:dyDescent="0.25">
      <c r="A308" s="7"/>
      <c r="B308" s="7"/>
      <c r="C308" s="7"/>
      <c r="D308" s="8"/>
      <c r="E308" s="8"/>
      <c r="F308" s="8"/>
      <c r="G308" s="8"/>
      <c r="H308" s="7"/>
      <c r="I308" s="7"/>
      <c r="J308" s="7"/>
      <c r="K308" s="7"/>
      <c r="L308" s="8"/>
      <c r="M308" s="28"/>
      <c r="N308" s="8"/>
      <c r="O308" s="8"/>
      <c r="P308" s="8"/>
    </row>
    <row r="309" spans="1:32" x14ac:dyDescent="0.25">
      <c r="A309" s="7"/>
      <c r="B309" s="7"/>
      <c r="C309" s="7"/>
      <c r="D309" s="7"/>
      <c r="E309" s="8" t="s">
        <v>957</v>
      </c>
      <c r="F309" s="273" t="s">
        <v>468</v>
      </c>
      <c r="G309" s="273">
        <v>184</v>
      </c>
      <c r="H309" s="273">
        <v>252</v>
      </c>
      <c r="I309" s="273" t="s">
        <v>955</v>
      </c>
      <c r="J309" s="273">
        <v>324</v>
      </c>
      <c r="K309" s="273">
        <v>361</v>
      </c>
      <c r="L309" s="8"/>
      <c r="M309" s="75"/>
      <c r="N309" s="8"/>
      <c r="O309" s="8"/>
      <c r="P309" s="8"/>
    </row>
    <row r="310" spans="1:32" x14ac:dyDescent="0.25">
      <c r="A310" s="7"/>
      <c r="B310" s="7"/>
      <c r="C310" s="7"/>
      <c r="D310" s="7"/>
      <c r="E310" s="8"/>
      <c r="F310" s="10" t="s">
        <v>697</v>
      </c>
      <c r="G310" s="278">
        <v>72</v>
      </c>
      <c r="H310" s="10">
        <v>112</v>
      </c>
      <c r="I310" s="278">
        <v>105</v>
      </c>
      <c r="J310" s="278" t="s">
        <v>722</v>
      </c>
      <c r="K310" s="10">
        <v>146</v>
      </c>
      <c r="L310" s="8"/>
      <c r="M310" s="75"/>
      <c r="N310" s="8"/>
      <c r="O310" s="8"/>
      <c r="P310" s="8"/>
    </row>
    <row r="311" spans="1:32" x14ac:dyDescent="0.25">
      <c r="A311" s="7"/>
      <c r="B311" s="7"/>
      <c r="C311" s="7"/>
      <c r="D311" s="7"/>
      <c r="E311" s="8"/>
      <c r="F311" s="10" t="s">
        <v>102</v>
      </c>
      <c r="G311" s="278">
        <v>14</v>
      </c>
      <c r="H311" s="10">
        <v>16</v>
      </c>
      <c r="I311" s="278">
        <v>16</v>
      </c>
      <c r="J311" s="278">
        <v>16</v>
      </c>
      <c r="K311" s="10">
        <v>16</v>
      </c>
      <c r="L311" s="8"/>
      <c r="M311" s="75"/>
      <c r="N311" s="8"/>
      <c r="O311" s="8"/>
      <c r="P311" s="8"/>
    </row>
    <row r="312" spans="1:32" x14ac:dyDescent="0.25">
      <c r="A312" s="7"/>
      <c r="B312" s="7"/>
      <c r="C312" s="7"/>
      <c r="D312" s="7"/>
      <c r="E312" s="8"/>
      <c r="F312" s="10" t="s">
        <v>775</v>
      </c>
      <c r="G312" s="278">
        <v>12</v>
      </c>
      <c r="H312" s="10">
        <v>21</v>
      </c>
      <c r="I312" s="278">
        <v>21</v>
      </c>
      <c r="J312" s="278">
        <v>21</v>
      </c>
      <c r="K312" s="10">
        <v>21</v>
      </c>
      <c r="L312" s="8"/>
      <c r="M312" s="8"/>
      <c r="N312" s="8"/>
      <c r="O312" s="8"/>
      <c r="P312" s="8"/>
    </row>
    <row r="313" spans="1:32" x14ac:dyDescent="0.25">
      <c r="B313" s="7"/>
      <c r="D313" s="7"/>
      <c r="F313" s="10" t="s">
        <v>776</v>
      </c>
      <c r="G313" s="278">
        <v>12</v>
      </c>
      <c r="H313" s="10">
        <v>21</v>
      </c>
      <c r="I313" s="278">
        <v>21</v>
      </c>
      <c r="J313" s="278">
        <v>21</v>
      </c>
      <c r="K313" s="10">
        <v>21</v>
      </c>
      <c r="L313" s="8"/>
      <c r="M313" s="8"/>
      <c r="N313" s="8"/>
      <c r="O313" s="8"/>
      <c r="P313" s="8"/>
    </row>
    <row r="314" spans="1:32" x14ac:dyDescent="0.25">
      <c r="B314" s="7"/>
      <c r="D314" s="7"/>
      <c r="F314" s="10" t="s">
        <v>822</v>
      </c>
      <c r="G314" s="278">
        <v>12</v>
      </c>
      <c r="H314" s="10">
        <v>0</v>
      </c>
      <c r="I314" s="278">
        <v>0</v>
      </c>
      <c r="J314" s="278" t="s">
        <v>722</v>
      </c>
      <c r="K314" s="10">
        <v>13</v>
      </c>
      <c r="L314" s="8"/>
      <c r="M314" s="8"/>
      <c r="N314" s="8"/>
      <c r="O314" s="8"/>
      <c r="P314" s="8"/>
    </row>
  </sheetData>
  <autoFilter ref="B7:AE297" xr:uid="{8F4BCEBC-0BE6-4AB6-89CB-A38BE8FAAEB4}"/>
  <phoneticPr fontId="55" type="noConversion"/>
  <conditionalFormatting sqref="D8:D235">
    <cfRule type="expression" dxfId="115" priority="7">
      <formula>AND($D8="",$H8="x")</formula>
    </cfRule>
    <cfRule type="expression" dxfId="114" priority="13">
      <formula>AND($D8&lt;&gt;"", $H8="")</formula>
    </cfRule>
  </conditionalFormatting>
  <conditionalFormatting sqref="E8:E235">
    <cfRule type="expression" dxfId="113" priority="15">
      <formula>AND($E8&lt;&gt;"",$H8="")</formula>
    </cfRule>
  </conditionalFormatting>
  <conditionalFormatting sqref="F8:F235">
    <cfRule type="expression" dxfId="112" priority="14">
      <formula>AND($F8&lt;&gt;"",$G8="")</formula>
    </cfRule>
  </conditionalFormatting>
  <conditionalFormatting sqref="G8:G235">
    <cfRule type="expression" dxfId="111" priority="3">
      <formula>AND(G8&lt;&gt;"", H8="")</formula>
    </cfRule>
    <cfRule type="expression" dxfId="110" priority="11">
      <formula>AND($F8="",$G8="x")</formula>
    </cfRule>
  </conditionalFormatting>
  <conditionalFormatting sqref="H8:I235">
    <cfRule type="expression" dxfId="109" priority="8">
      <formula>AND(H8="",$K8="x")</formula>
    </cfRule>
    <cfRule type="expression" dxfId="108" priority="9">
      <formula>AND($D8="",$H8="x")</formula>
    </cfRule>
    <cfRule type="expression" dxfId="107" priority="10">
      <formula>AND($H8="x",$D8="",$E8="")</formula>
    </cfRule>
  </conditionalFormatting>
  <conditionalFormatting sqref="J8:J261">
    <cfRule type="expression" dxfId="106" priority="2" stopIfTrue="1">
      <formula>$J8&lt;&gt;$H8</formula>
    </cfRule>
    <cfRule type="expression" dxfId="105" priority="4">
      <formula>$J8&lt;&gt;$I8</formula>
    </cfRule>
  </conditionalFormatting>
  <conditionalFormatting sqref="J8:J262">
    <cfRule type="expression" dxfId="104" priority="16">
      <formula>IF(J8&lt;&gt;"",$AF8&lt;&gt;1,0)</formula>
    </cfRule>
  </conditionalFormatting>
  <conditionalFormatting sqref="K8:K261">
    <cfRule type="expression" dxfId="103" priority="12">
      <formula>AND($K8="x",$G8="",$H8="",$J8="")</formula>
    </cfRule>
  </conditionalFormatting>
  <conditionalFormatting sqref="L9:L262">
    <cfRule type="expression" dxfId="102" priority="6">
      <formula>IF($AE9="y",1,0)</formula>
    </cfRule>
  </conditionalFormatting>
  <conditionalFormatting sqref="L8:JE8">
    <cfRule type="expression" dxfId="101" priority="1">
      <formula>AND($K8="x",$G8="",$H8="",$J8="")</formula>
    </cfRule>
  </conditionalFormatting>
  <conditionalFormatting sqref="AE9:AE262">
    <cfRule type="expression" dxfId="100" priority="5">
      <formula>AND($AE9&lt;&gt;"",$AD9=0)</formula>
    </cfRule>
  </conditionalFormatting>
  <pageMargins left="0.4" right="0.4" top="0.4" bottom="0.4" header="0.25" footer="0.25"/>
  <pageSetup scale="48" fitToHeight="0" orientation="landscape" r:id="rId1"/>
  <headerFooter scaleWithDoc="0">
    <oddFooter>&amp;L&amp;F : &amp;A&amp;C                &amp;P&amp;R&amp;D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9EFA7-3D13-4B93-82D2-8BBA5A7EE52C}">
  <sheetPr>
    <tabColor rgb="FF00B050"/>
  </sheetPr>
  <dimension ref="A1:Q19"/>
  <sheetViews>
    <sheetView tabSelected="1" workbookViewId="0"/>
  </sheetViews>
  <sheetFormatPr defaultColWidth="6" defaultRowHeight="30.25" customHeight="1" x14ac:dyDescent="0.35"/>
  <cols>
    <col min="1" max="16384" width="6" style="276"/>
  </cols>
  <sheetData>
    <row r="1" spans="1:17" ht="30.25" customHeight="1" x14ac:dyDescent="0.35">
      <c r="B1" s="383">
        <v>1</v>
      </c>
      <c r="C1" s="383">
        <v>2</v>
      </c>
      <c r="D1" s="383">
        <v>3</v>
      </c>
      <c r="E1" s="383">
        <v>4</v>
      </c>
      <c r="F1" s="383">
        <v>5</v>
      </c>
      <c r="G1" s="383">
        <v>6</v>
      </c>
      <c r="H1" s="383">
        <v>7</v>
      </c>
      <c r="I1" s="383">
        <v>8</v>
      </c>
      <c r="J1" s="383">
        <v>9</v>
      </c>
      <c r="K1" s="383">
        <v>10</v>
      </c>
      <c r="L1" s="383">
        <v>11</v>
      </c>
      <c r="M1" s="383">
        <v>12</v>
      </c>
      <c r="N1" s="383">
        <v>13</v>
      </c>
      <c r="O1" s="383">
        <v>14</v>
      </c>
      <c r="P1" s="383">
        <v>15</v>
      </c>
      <c r="Q1" s="383">
        <v>16</v>
      </c>
    </row>
    <row r="2" spans="1:17" ht="30.25" customHeight="1" x14ac:dyDescent="0.35">
      <c r="A2" s="382" t="s">
        <v>963</v>
      </c>
      <c r="B2" s="381" t="s">
        <v>960</v>
      </c>
      <c r="C2" s="381" t="s">
        <v>1000</v>
      </c>
      <c r="D2" s="381" t="s">
        <v>953</v>
      </c>
      <c r="E2" s="381" t="s">
        <v>295</v>
      </c>
      <c r="F2" s="381" t="s">
        <v>1001</v>
      </c>
      <c r="G2" s="381" t="s">
        <v>254</v>
      </c>
      <c r="H2" s="381" t="s">
        <v>960</v>
      </c>
      <c r="I2" s="381" t="s">
        <v>271</v>
      </c>
      <c r="J2" s="381" t="s">
        <v>997</v>
      </c>
      <c r="K2" s="381" t="s">
        <v>626</v>
      </c>
      <c r="L2" s="381" t="s">
        <v>693</v>
      </c>
      <c r="M2" s="381" t="s">
        <v>627</v>
      </c>
      <c r="N2" s="381" t="s">
        <v>1007</v>
      </c>
      <c r="O2" s="381" t="s">
        <v>962</v>
      </c>
      <c r="P2" s="381" t="s">
        <v>961</v>
      </c>
      <c r="Q2" s="381" t="s">
        <v>960</v>
      </c>
    </row>
    <row r="3" spans="1:17" ht="30.25" customHeight="1" x14ac:dyDescent="0.35">
      <c r="A3" s="382" t="s">
        <v>964</v>
      </c>
      <c r="B3" s="381" t="s">
        <v>290</v>
      </c>
      <c r="C3" s="381" t="s">
        <v>297</v>
      </c>
      <c r="D3" s="381" t="s">
        <v>298</v>
      </c>
      <c r="E3" s="381" t="s">
        <v>296</v>
      </c>
      <c r="F3" s="381" t="s">
        <v>1001</v>
      </c>
      <c r="G3" s="381" t="s">
        <v>255</v>
      </c>
      <c r="H3" s="381" t="s">
        <v>256</v>
      </c>
      <c r="I3" s="381" t="s">
        <v>257</v>
      </c>
      <c r="J3" s="381" t="s">
        <v>997</v>
      </c>
      <c r="K3" s="381" t="s">
        <v>828</v>
      </c>
      <c r="L3" s="381" t="s">
        <v>827</v>
      </c>
      <c r="M3" s="381" t="s">
        <v>1012</v>
      </c>
      <c r="N3" s="381" t="s">
        <v>1007</v>
      </c>
      <c r="O3" s="381" t="s">
        <v>16</v>
      </c>
      <c r="P3" s="381" t="s">
        <v>960</v>
      </c>
      <c r="Q3" s="381" t="s">
        <v>628</v>
      </c>
    </row>
    <row r="4" spans="1:17" ht="30.25" customHeight="1" x14ac:dyDescent="0.35">
      <c r="A4" s="382" t="s">
        <v>965</v>
      </c>
      <c r="B4" s="381" t="s">
        <v>289</v>
      </c>
      <c r="C4" s="381" t="s">
        <v>291</v>
      </c>
      <c r="D4" s="381" t="s">
        <v>937</v>
      </c>
      <c r="E4" s="381" t="s">
        <v>260</v>
      </c>
      <c r="F4" s="381" t="s">
        <v>258</v>
      </c>
      <c r="G4" s="381" t="s">
        <v>259</v>
      </c>
      <c r="H4" s="381" t="s">
        <v>262</v>
      </c>
      <c r="I4" s="381" t="s">
        <v>268</v>
      </c>
      <c r="J4" s="381" t="s">
        <v>269</v>
      </c>
      <c r="K4" s="381" t="s">
        <v>270</v>
      </c>
      <c r="L4" s="381" t="s">
        <v>46</v>
      </c>
      <c r="M4" s="381" t="s">
        <v>629</v>
      </c>
      <c r="N4" s="381" t="s">
        <v>61</v>
      </c>
      <c r="O4" s="381" t="s">
        <v>40</v>
      </c>
      <c r="P4" s="381" t="s">
        <v>60</v>
      </c>
      <c r="Q4" s="381" t="s">
        <v>68</v>
      </c>
    </row>
    <row r="5" spans="1:17" ht="30.25" customHeight="1" x14ac:dyDescent="0.35">
      <c r="A5" s="382" t="s">
        <v>966</v>
      </c>
      <c r="B5" s="381" t="s">
        <v>960</v>
      </c>
      <c r="C5" s="381" t="s">
        <v>960</v>
      </c>
      <c r="D5" s="381" t="s">
        <v>292</v>
      </c>
      <c r="E5" s="381" t="s">
        <v>293</v>
      </c>
      <c r="F5" s="381" t="s">
        <v>294</v>
      </c>
      <c r="G5" s="381" t="s">
        <v>960</v>
      </c>
      <c r="H5" s="381" t="s">
        <v>266</v>
      </c>
      <c r="I5" s="381" t="s">
        <v>273</v>
      </c>
      <c r="J5" s="381" t="s">
        <v>276</v>
      </c>
      <c r="K5" s="381" t="s">
        <v>960</v>
      </c>
      <c r="L5" s="381" t="s">
        <v>141</v>
      </c>
      <c r="M5" s="381" t="s">
        <v>960</v>
      </c>
      <c r="N5" s="381" t="s">
        <v>11</v>
      </c>
      <c r="O5" s="381" t="s">
        <v>67</v>
      </c>
      <c r="P5" s="381" t="s">
        <v>66</v>
      </c>
      <c r="Q5" s="381" t="s">
        <v>64</v>
      </c>
    </row>
    <row r="6" spans="1:17" ht="30.25" customHeight="1" x14ac:dyDescent="0.35">
      <c r="A6" s="382" t="s">
        <v>967</v>
      </c>
      <c r="B6" s="381" t="s">
        <v>285</v>
      </c>
      <c r="C6" s="381" t="s">
        <v>284</v>
      </c>
      <c r="D6" s="381" t="s">
        <v>277</v>
      </c>
      <c r="E6" s="381" t="s">
        <v>960</v>
      </c>
      <c r="F6" s="381" t="s">
        <v>301</v>
      </c>
      <c r="G6" s="381" t="s">
        <v>265</v>
      </c>
      <c r="H6" s="381" t="s">
        <v>267</v>
      </c>
      <c r="I6" s="381" t="s">
        <v>274</v>
      </c>
      <c r="J6" s="381" t="s">
        <v>275</v>
      </c>
      <c r="K6" s="381" t="s">
        <v>960</v>
      </c>
      <c r="L6" s="381" t="s">
        <v>111</v>
      </c>
      <c r="M6" s="381" t="s">
        <v>95</v>
      </c>
      <c r="N6" s="381" t="s">
        <v>4</v>
      </c>
      <c r="O6" s="381" t="s">
        <v>136</v>
      </c>
      <c r="P6" s="381" t="s">
        <v>1002</v>
      </c>
      <c r="Q6" s="381" t="s">
        <v>1002</v>
      </c>
    </row>
    <row r="7" spans="1:17" ht="30.25" customHeight="1" x14ac:dyDescent="0.35">
      <c r="A7" s="382" t="s">
        <v>968</v>
      </c>
      <c r="B7" s="381" t="s">
        <v>1003</v>
      </c>
      <c r="C7" s="381" t="s">
        <v>816</v>
      </c>
      <c r="D7" s="381" t="s">
        <v>814</v>
      </c>
      <c r="E7" s="381" t="s">
        <v>261</v>
      </c>
      <c r="F7" s="381" t="s">
        <v>278</v>
      </c>
      <c r="G7" s="381" t="s">
        <v>264</v>
      </c>
      <c r="H7" s="381" t="s">
        <v>302</v>
      </c>
      <c r="I7" s="381" t="s">
        <v>272</v>
      </c>
      <c r="J7" s="381" t="s">
        <v>807</v>
      </c>
      <c r="K7" s="381" t="s">
        <v>24</v>
      </c>
      <c r="L7" s="381" t="s">
        <v>33</v>
      </c>
      <c r="M7" s="381" t="s">
        <v>138</v>
      </c>
      <c r="N7" s="381" t="s">
        <v>960</v>
      </c>
      <c r="O7" s="381" t="s">
        <v>63</v>
      </c>
      <c r="P7" s="381" t="s">
        <v>62</v>
      </c>
      <c r="Q7" s="381" t="s">
        <v>42</v>
      </c>
    </row>
    <row r="8" spans="1:17" ht="30.25" customHeight="1" x14ac:dyDescent="0.35">
      <c r="A8" s="382" t="s">
        <v>969</v>
      </c>
      <c r="B8" s="381" t="s">
        <v>813</v>
      </c>
      <c r="C8" s="381" t="s">
        <v>815</v>
      </c>
      <c r="D8" s="381" t="s">
        <v>818</v>
      </c>
      <c r="E8" s="381" t="s">
        <v>960</v>
      </c>
      <c r="F8" s="381" t="s">
        <v>960</v>
      </c>
      <c r="G8" s="381" t="s">
        <v>960</v>
      </c>
      <c r="H8" s="381" t="s">
        <v>821</v>
      </c>
      <c r="I8" s="381" t="s">
        <v>279</v>
      </c>
      <c r="J8" s="381" t="s">
        <v>280</v>
      </c>
      <c r="K8" s="381" t="s">
        <v>74</v>
      </c>
      <c r="L8" s="381" t="s">
        <v>2</v>
      </c>
      <c r="M8" s="381" t="s">
        <v>47</v>
      </c>
      <c r="N8" s="381" t="s">
        <v>54</v>
      </c>
      <c r="O8" s="381" t="s">
        <v>41</v>
      </c>
      <c r="P8" s="381" t="s">
        <v>35</v>
      </c>
      <c r="Q8" s="381" t="s">
        <v>10</v>
      </c>
    </row>
    <row r="9" spans="1:17" ht="30.25" customHeight="1" x14ac:dyDescent="0.35">
      <c r="A9" s="382" t="s">
        <v>970</v>
      </c>
      <c r="B9" s="381" t="s">
        <v>1008</v>
      </c>
      <c r="C9" s="381" t="s">
        <v>1008</v>
      </c>
      <c r="D9" s="381" t="s">
        <v>817</v>
      </c>
      <c r="E9" s="381" t="s">
        <v>772</v>
      </c>
      <c r="F9" s="381" t="s">
        <v>773</v>
      </c>
      <c r="G9" s="381" t="s">
        <v>263</v>
      </c>
      <c r="H9" s="381" t="s">
        <v>960</v>
      </c>
      <c r="I9" s="381" t="s">
        <v>960</v>
      </c>
      <c r="J9" s="381" t="s">
        <v>109</v>
      </c>
      <c r="K9" s="381" t="s">
        <v>72</v>
      </c>
      <c r="L9" s="381" t="s">
        <v>26</v>
      </c>
      <c r="M9" s="381" t="s">
        <v>80</v>
      </c>
      <c r="N9" s="381" t="s">
        <v>96</v>
      </c>
      <c r="O9" s="381" t="s">
        <v>53</v>
      </c>
      <c r="P9" s="381" t="s">
        <v>52</v>
      </c>
      <c r="Q9" s="381" t="s">
        <v>43</v>
      </c>
    </row>
    <row r="10" spans="1:17" ht="30.25" customHeight="1" x14ac:dyDescent="0.35">
      <c r="A10" s="382" t="s">
        <v>971</v>
      </c>
      <c r="B10" s="381" t="s">
        <v>127</v>
      </c>
      <c r="C10" s="381" t="s">
        <v>78</v>
      </c>
      <c r="D10" s="381" t="s">
        <v>771</v>
      </c>
      <c r="E10" s="381" t="s">
        <v>770</v>
      </c>
      <c r="F10" s="381" t="s">
        <v>731</v>
      </c>
      <c r="G10" s="381" t="s">
        <v>730</v>
      </c>
      <c r="H10" s="381" t="s">
        <v>809</v>
      </c>
      <c r="I10" s="381" t="s">
        <v>810</v>
      </c>
      <c r="J10" s="381" t="s">
        <v>960</v>
      </c>
      <c r="K10" s="381" t="s">
        <v>960</v>
      </c>
      <c r="L10" s="381" t="s">
        <v>79</v>
      </c>
      <c r="M10" s="381" t="s">
        <v>87</v>
      </c>
      <c r="N10" s="381" t="s">
        <v>92</v>
      </c>
      <c r="O10" s="381" t="s">
        <v>94</v>
      </c>
      <c r="P10" s="381" t="s">
        <v>1009</v>
      </c>
      <c r="Q10" s="381" t="s">
        <v>1009</v>
      </c>
    </row>
    <row r="11" spans="1:17" ht="30.25" customHeight="1" x14ac:dyDescent="0.35">
      <c r="A11" s="382" t="s">
        <v>972</v>
      </c>
      <c r="B11" s="381" t="s">
        <v>960</v>
      </c>
      <c r="C11" s="381" t="s">
        <v>89</v>
      </c>
      <c r="D11" s="381" t="s">
        <v>126</v>
      </c>
      <c r="E11" s="381" t="s">
        <v>774</v>
      </c>
      <c r="F11" s="381" t="s">
        <v>729</v>
      </c>
      <c r="G11" s="381" t="s">
        <v>819</v>
      </c>
      <c r="H11" s="381" t="s">
        <v>811</v>
      </c>
      <c r="I11" s="381" t="s">
        <v>812</v>
      </c>
      <c r="J11" s="381" t="s">
        <v>56</v>
      </c>
      <c r="K11" s="381" t="s">
        <v>44</v>
      </c>
      <c r="L11" s="381" t="s">
        <v>960</v>
      </c>
      <c r="M11" s="381" t="s">
        <v>960</v>
      </c>
      <c r="N11" s="381" t="s">
        <v>960</v>
      </c>
      <c r="O11" s="381" t="s">
        <v>97</v>
      </c>
      <c r="P11" s="381" t="s">
        <v>91</v>
      </c>
      <c r="Q11" s="381" t="s">
        <v>81</v>
      </c>
    </row>
    <row r="12" spans="1:17" ht="30.25" customHeight="1" x14ac:dyDescent="0.35">
      <c r="A12" s="382" t="s">
        <v>973</v>
      </c>
      <c r="B12" s="381" t="s">
        <v>124</v>
      </c>
      <c r="C12" s="381" t="s">
        <v>125</v>
      </c>
      <c r="D12" s="381" t="s">
        <v>69</v>
      </c>
      <c r="E12" s="381" t="s">
        <v>960</v>
      </c>
      <c r="F12" s="381" t="s">
        <v>732</v>
      </c>
      <c r="G12" s="381" t="s">
        <v>50</v>
      </c>
      <c r="H12" s="381" t="s">
        <v>88</v>
      </c>
      <c r="I12" s="381" t="s">
        <v>59</v>
      </c>
      <c r="J12" s="381" t="s">
        <v>31</v>
      </c>
      <c r="K12" s="381" t="s">
        <v>472</v>
      </c>
      <c r="L12" s="381" t="s">
        <v>93</v>
      </c>
      <c r="M12" s="381" t="s">
        <v>30</v>
      </c>
      <c r="N12" s="381" t="s">
        <v>131</v>
      </c>
      <c r="O12" s="381" t="s">
        <v>86</v>
      </c>
      <c r="P12" s="381" t="s">
        <v>75</v>
      </c>
      <c r="Q12" s="381" t="s">
        <v>960</v>
      </c>
    </row>
    <row r="13" spans="1:17" ht="30.25" customHeight="1" x14ac:dyDescent="0.35">
      <c r="A13" s="382" t="s">
        <v>974</v>
      </c>
      <c r="B13" s="381" t="s">
        <v>776</v>
      </c>
      <c r="C13" s="381" t="s">
        <v>776</v>
      </c>
      <c r="D13" s="381" t="s">
        <v>129</v>
      </c>
      <c r="E13" s="381" t="s">
        <v>82</v>
      </c>
      <c r="F13" s="381" t="s">
        <v>37</v>
      </c>
      <c r="G13" s="381" t="s">
        <v>48</v>
      </c>
      <c r="H13" s="381" t="s">
        <v>960</v>
      </c>
      <c r="I13" s="381" t="s">
        <v>34</v>
      </c>
      <c r="J13" s="381" t="s">
        <v>45</v>
      </c>
      <c r="K13" s="381" t="s">
        <v>471</v>
      </c>
      <c r="L13" s="381" t="s">
        <v>805</v>
      </c>
      <c r="M13" s="381" t="s">
        <v>806</v>
      </c>
      <c r="N13" s="381" t="s">
        <v>960</v>
      </c>
      <c r="O13" s="381" t="s">
        <v>36</v>
      </c>
      <c r="P13" s="381" t="s">
        <v>117</v>
      </c>
      <c r="Q13" s="381" t="s">
        <v>114</v>
      </c>
    </row>
    <row r="14" spans="1:17" ht="30.25" customHeight="1" x14ac:dyDescent="0.35">
      <c r="A14" s="382" t="s">
        <v>975</v>
      </c>
      <c r="B14" s="381" t="s">
        <v>1013</v>
      </c>
      <c r="C14" s="381" t="s">
        <v>77</v>
      </c>
      <c r="D14" s="381" t="s">
        <v>90</v>
      </c>
      <c r="E14" s="381" t="s">
        <v>142</v>
      </c>
      <c r="F14" s="381" t="s">
        <v>1013</v>
      </c>
      <c r="G14" s="381" t="s">
        <v>38</v>
      </c>
      <c r="H14" s="381" t="s">
        <v>960</v>
      </c>
      <c r="I14" s="381" t="s">
        <v>84</v>
      </c>
      <c r="J14" s="381" t="s">
        <v>76</v>
      </c>
      <c r="K14" s="381" t="s">
        <v>808</v>
      </c>
      <c r="L14" s="381" t="s">
        <v>960</v>
      </c>
      <c r="M14" s="381" t="s">
        <v>473</v>
      </c>
      <c r="N14" s="381" t="s">
        <v>474</v>
      </c>
      <c r="O14" s="381" t="s">
        <v>21</v>
      </c>
      <c r="P14" s="381" t="s">
        <v>102</v>
      </c>
      <c r="Q14" s="381" t="s">
        <v>102</v>
      </c>
    </row>
    <row r="15" spans="1:17" ht="30.25" customHeight="1" x14ac:dyDescent="0.35">
      <c r="A15" s="382" t="s">
        <v>980</v>
      </c>
      <c r="B15" s="381" t="s">
        <v>979</v>
      </c>
      <c r="C15" s="381" t="s">
        <v>128</v>
      </c>
      <c r="D15" s="381" t="s">
        <v>978</v>
      </c>
      <c r="E15" s="381" t="s">
        <v>1004</v>
      </c>
      <c r="F15" s="381" t="s">
        <v>120</v>
      </c>
      <c r="G15" s="381" t="s">
        <v>122</v>
      </c>
      <c r="H15" s="381" t="s">
        <v>71</v>
      </c>
      <c r="I15" s="381" t="s">
        <v>70</v>
      </c>
      <c r="J15" s="381" t="s">
        <v>85</v>
      </c>
      <c r="K15" s="381" t="s">
        <v>470</v>
      </c>
      <c r="L15" s="381" t="s">
        <v>804</v>
      </c>
      <c r="M15" s="381" t="s">
        <v>803</v>
      </c>
      <c r="N15" s="381" t="s">
        <v>977</v>
      </c>
      <c r="O15" s="381" t="s">
        <v>29</v>
      </c>
      <c r="P15" s="381" t="s">
        <v>976</v>
      </c>
      <c r="Q15" s="381" t="s">
        <v>1010</v>
      </c>
    </row>
    <row r="16" spans="1:17" ht="30.25" customHeight="1" x14ac:dyDescent="0.35">
      <c r="A16" s="382" t="s">
        <v>983</v>
      </c>
      <c r="B16" s="381" t="s">
        <v>982</v>
      </c>
      <c r="C16" s="381" t="s">
        <v>960</v>
      </c>
      <c r="D16" s="381" t="s">
        <v>981</v>
      </c>
      <c r="E16" s="381" t="s">
        <v>46</v>
      </c>
      <c r="F16" s="381" t="s">
        <v>121</v>
      </c>
      <c r="G16" s="381" t="s">
        <v>73</v>
      </c>
      <c r="H16" s="381" t="s">
        <v>123</v>
      </c>
      <c r="I16" s="381" t="s">
        <v>775</v>
      </c>
      <c r="J16" s="381" t="s">
        <v>83</v>
      </c>
      <c r="K16" s="381" t="s">
        <v>802</v>
      </c>
      <c r="L16" s="381" t="s">
        <v>801</v>
      </c>
      <c r="M16" s="381" t="s">
        <v>1005</v>
      </c>
      <c r="N16" s="381" t="s">
        <v>15</v>
      </c>
      <c r="O16" s="381" t="s">
        <v>23</v>
      </c>
      <c r="P16" s="381" t="s">
        <v>22</v>
      </c>
      <c r="Q16" s="381" t="s">
        <v>39</v>
      </c>
    </row>
    <row r="17" spans="1:17" ht="30.25" customHeight="1" x14ac:dyDescent="0.35">
      <c r="A17" s="382" t="s">
        <v>986</v>
      </c>
      <c r="B17" s="381" t="s">
        <v>960</v>
      </c>
      <c r="C17" s="381" t="s">
        <v>985</v>
      </c>
      <c r="D17" s="381" t="s">
        <v>984</v>
      </c>
      <c r="E17" s="381" t="s">
        <v>46</v>
      </c>
      <c r="F17" s="381" t="s">
        <v>775</v>
      </c>
      <c r="G17" s="381" t="s">
        <v>49</v>
      </c>
      <c r="H17" s="381" t="s">
        <v>960</v>
      </c>
      <c r="I17" s="381" t="s">
        <v>775</v>
      </c>
      <c r="J17" s="381" t="s">
        <v>960</v>
      </c>
      <c r="K17" s="381" t="s">
        <v>1011</v>
      </c>
      <c r="L17" s="381" t="s">
        <v>469</v>
      </c>
      <c r="M17" s="381" t="s">
        <v>1005</v>
      </c>
      <c r="N17" s="381" t="s">
        <v>6</v>
      </c>
      <c r="O17" s="381" t="s">
        <v>960</v>
      </c>
      <c r="P17" s="381" t="s">
        <v>32</v>
      </c>
      <c r="Q17" s="381" t="s">
        <v>960</v>
      </c>
    </row>
    <row r="19" spans="1:17" ht="15.5" x14ac:dyDescent="0.35">
      <c r="A19" s="396"/>
      <c r="B19" s="396"/>
      <c r="C19" s="396"/>
      <c r="D19" s="396"/>
      <c r="E19" s="396"/>
      <c r="F19" s="396"/>
      <c r="G19" s="396"/>
      <c r="H19" s="396"/>
      <c r="I19" s="396"/>
      <c r="J19" s="396"/>
      <c r="K19" s="396"/>
      <c r="L19" s="396"/>
      <c r="M19" s="396"/>
      <c r="N19" s="396"/>
      <c r="O19" s="396"/>
      <c r="P19" s="396"/>
      <c r="Q19" s="396"/>
    </row>
  </sheetData>
  <sheetProtection selectLockedCells="1" selectUnlockedCells="1"/>
  <mergeCells count="1">
    <mergeCell ref="A19:Q19"/>
  </mergeCells>
  <phoneticPr fontId="55" type="noConversion"/>
  <conditionalFormatting sqref="B2:Q17">
    <cfRule type="expression" dxfId="99" priority="21" stopIfTrue="1">
      <formula>IFERROR(SEARCH("VSS",B2),FALSE)</formula>
    </cfRule>
    <cfRule type="expression" dxfId="98" priority="22">
      <formula>IFERROR(SEARCH("XTAL",B2),FALSE)</formula>
    </cfRule>
    <cfRule type="expression" dxfId="97" priority="23">
      <formula>IFERROR(SEARCH("MIPI",B2),FALSE)</formula>
    </cfRule>
    <cfRule type="expression" dxfId="96" priority="24">
      <formula>IFERROR(SEARCH("USB0",B2),FALSE)</formula>
    </cfRule>
    <cfRule type="expression" dxfId="95" priority="25">
      <formula>IFERROR(SEARCH("VDD",B2),FALSE)</formula>
    </cfRule>
    <cfRule type="expression" dxfId="94" priority="26">
      <formula>IFERROR(SEARCH("DCDC",B2),FALSE)</formula>
    </cfRule>
    <cfRule type="expression" dxfId="93" priority="27">
      <formula>IFERROR(SEARCH("VREF",B2),FALSE)</formula>
    </cfRule>
    <cfRule type="expression" dxfId="92" priority="28">
      <formula>IFERROR(SEARCH("PMIC",B2),FALSE)</formula>
    </cfRule>
    <cfRule type="expression" dxfId="91" priority="29">
      <formula>IFERROR(SEARCH("RESETN",B2),FALSE)</formula>
    </cfRule>
    <cfRule type="expression" dxfId="90" priority="30">
      <formula>IFERROR(SEARCH("PIO0",B2),FALSE)</formula>
    </cfRule>
    <cfRule type="expression" dxfId="89" priority="31">
      <formula>IFERROR(SEARCH("PIO1_",B2),FALSE)</formula>
    </cfRule>
    <cfRule type="expression" dxfId="88" priority="32">
      <formula>IFERROR(SEARCH("PIO2",B2),FALSE)</formula>
    </cfRule>
    <cfRule type="expression" dxfId="87" priority="33">
      <formula>IFERROR(SEARCH("PIO3",B2),FALSE)</formula>
    </cfRule>
    <cfRule type="expression" dxfId="86" priority="34">
      <formula>IFERROR(SEARCH("PIO4",B2),FALSE)</formula>
    </cfRule>
    <cfRule type="expression" dxfId="85" priority="35">
      <formula>IFERROR(SEARCH("PIO5",B2),FALSE)</formula>
    </cfRule>
    <cfRule type="expression" dxfId="84" priority="36">
      <formula>IFERROR(SEARCH("PIO6",B2),FALSE)</formula>
    </cfRule>
    <cfRule type="expression" dxfId="83" priority="37">
      <formula>IFERROR(SEARCH("PIO7",B2),FALSE)</formula>
    </cfRule>
    <cfRule type="expression" dxfId="82" priority="38">
      <formula>IFERROR(SEARCH("PIO8",B2),FALSE)</formula>
    </cfRule>
    <cfRule type="expression" dxfId="81" priority="39">
      <formula>IFERROR(SEARCH("PIO9",B2),FALSE)</formula>
    </cfRule>
    <cfRule type="expression" dxfId="80" priority="40">
      <formula>IFERROR(SEARCH("PIO10",B2),FALSE)</formula>
    </cfRule>
  </conditionalFormatting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49213-B80A-482F-8B2B-85FB1093623E}">
  <sheetPr>
    <tabColor rgb="FF00B050"/>
  </sheetPr>
  <dimension ref="A1:AL17"/>
  <sheetViews>
    <sheetView workbookViewId="0">
      <selection activeCell="N28" sqref="N28"/>
    </sheetView>
  </sheetViews>
  <sheetFormatPr defaultColWidth="6" defaultRowHeight="30.25" customHeight="1" x14ac:dyDescent="0.35"/>
  <cols>
    <col min="1" max="16384" width="6" style="276"/>
  </cols>
  <sheetData>
    <row r="1" spans="1:38" ht="30.25" customHeight="1" x14ac:dyDescent="0.35">
      <c r="B1" s="384">
        <v>1</v>
      </c>
      <c r="C1" s="384">
        <v>2</v>
      </c>
      <c r="D1" s="384">
        <v>3</v>
      </c>
      <c r="E1" s="384">
        <v>4</v>
      </c>
      <c r="F1" s="384">
        <v>5</v>
      </c>
      <c r="G1" s="384">
        <v>6</v>
      </c>
      <c r="H1" s="384">
        <v>7</v>
      </c>
      <c r="I1" s="384">
        <v>8</v>
      </c>
      <c r="J1" s="384">
        <v>9</v>
      </c>
      <c r="K1" s="384">
        <v>10</v>
      </c>
      <c r="L1" s="384">
        <v>11</v>
      </c>
      <c r="M1" s="384">
        <v>12</v>
      </c>
      <c r="N1" s="384">
        <v>13</v>
      </c>
      <c r="O1" s="384">
        <v>14</v>
      </c>
      <c r="P1" s="384">
        <v>15</v>
      </c>
      <c r="Q1" s="384">
        <v>16</v>
      </c>
      <c r="W1" s="383">
        <v>1</v>
      </c>
      <c r="X1" s="383">
        <v>2</v>
      </c>
      <c r="Y1" s="383">
        <v>3</v>
      </c>
      <c r="Z1" s="383">
        <v>4</v>
      </c>
      <c r="AA1" s="383">
        <v>5</v>
      </c>
      <c r="AB1" s="383">
        <v>6</v>
      </c>
      <c r="AC1" s="383">
        <v>7</v>
      </c>
      <c r="AD1" s="383">
        <v>8</v>
      </c>
      <c r="AE1" s="383">
        <v>9</v>
      </c>
      <c r="AF1" s="383">
        <v>10</v>
      </c>
      <c r="AG1" s="383">
        <v>11</v>
      </c>
      <c r="AH1" s="383">
        <v>12</v>
      </c>
      <c r="AI1" s="383">
        <v>13</v>
      </c>
      <c r="AJ1" s="383">
        <v>14</v>
      </c>
      <c r="AK1" s="383">
        <v>15</v>
      </c>
      <c r="AL1" s="383">
        <v>16</v>
      </c>
    </row>
    <row r="2" spans="1:38" ht="30.25" customHeight="1" x14ac:dyDescent="0.35">
      <c r="A2" s="277" t="s">
        <v>986</v>
      </c>
      <c r="B2" s="381" t="e">
        <f>_xlfn.XLOOKUP($A2&amp;B$1,#REF!,#REF!,VLOOKUP($A2&amp;B$1,#REF!,2,FALSE))</f>
        <v>#REF!</v>
      </c>
      <c r="C2" s="381" t="e">
        <f>_xlfn.XLOOKUP($A2&amp;C$1,#REF!,#REF!,VLOOKUP($A2&amp;C$1,#REF!,2,FALSE))</f>
        <v>#REF!</v>
      </c>
      <c r="D2" s="381" t="e">
        <f>_xlfn.XLOOKUP($A2&amp;D$1,#REF!,#REF!,VLOOKUP($A2&amp;D$1,#REF!,2,FALSE))</f>
        <v>#REF!</v>
      </c>
      <c r="E2" s="381" t="e">
        <f>_xlfn.XLOOKUP($A2&amp;E$1,#REF!,#REF!,VLOOKUP($A2&amp;E$1,#REF!,2,FALSE))</f>
        <v>#REF!</v>
      </c>
      <c r="F2" s="381" t="e">
        <f>_xlfn.XLOOKUP($A2&amp;F$1,#REF!,#REF!,VLOOKUP($A2&amp;F$1,#REF!,2,FALSE))</f>
        <v>#REF!</v>
      </c>
      <c r="G2" s="381" t="e">
        <f>_xlfn.XLOOKUP($A2&amp;G$1,#REF!,#REF!,VLOOKUP($A2&amp;G$1,#REF!,2,FALSE))</f>
        <v>#REF!</v>
      </c>
      <c r="H2" s="381" t="e">
        <f>_xlfn.XLOOKUP($A2&amp;H$1,#REF!,#REF!,VLOOKUP($A2&amp;H$1,#REF!,2,FALSE))</f>
        <v>#REF!</v>
      </c>
      <c r="I2" s="381" t="e">
        <f>_xlfn.XLOOKUP($A2&amp;I$1,#REF!,#REF!,VLOOKUP($A2&amp;I$1,#REF!,2,FALSE))</f>
        <v>#REF!</v>
      </c>
      <c r="J2" s="381" t="e">
        <f>_xlfn.XLOOKUP($A2&amp;J$1,#REF!,#REF!,VLOOKUP($A2&amp;J$1,#REF!,2,FALSE))</f>
        <v>#REF!</v>
      </c>
      <c r="K2" s="381" t="e">
        <f>_xlfn.XLOOKUP($A2&amp;K$1,#REF!,#REF!,VLOOKUP($A2&amp;K$1,#REF!,2,FALSE))</f>
        <v>#REF!</v>
      </c>
      <c r="L2" s="381" t="e">
        <f>_xlfn.XLOOKUP($A2&amp;L$1,#REF!,#REF!,VLOOKUP($A2&amp;L$1,#REF!,2,FALSE))</f>
        <v>#REF!</v>
      </c>
      <c r="M2" s="381" t="e">
        <f>_xlfn.XLOOKUP($A2&amp;M$1,#REF!,#REF!,VLOOKUP($A2&amp;M$1,#REF!,2,FALSE))</f>
        <v>#REF!</v>
      </c>
      <c r="N2" s="381" t="e">
        <f>_xlfn.XLOOKUP($A2&amp;N$1,#REF!,#REF!,VLOOKUP($A2&amp;N$1,#REF!,2,FALSE))</f>
        <v>#REF!</v>
      </c>
      <c r="O2" s="381" t="e">
        <f>_xlfn.XLOOKUP($A2&amp;O$1,#REF!,#REF!,VLOOKUP($A2&amp;O$1,#REF!,2,FALSE))</f>
        <v>#REF!</v>
      </c>
      <c r="P2" s="381" t="e">
        <f>_xlfn.XLOOKUP($A2&amp;P$1,#REF!,#REF!,VLOOKUP($A2&amp;P$1,#REF!,2,FALSE))</f>
        <v>#REF!</v>
      </c>
      <c r="Q2" s="381" t="e">
        <f>_xlfn.XLOOKUP($A2&amp;Q$1,#REF!,#REF!,VLOOKUP($A2&amp;Q$1,#REF!,2,FALSE))</f>
        <v>#REF!</v>
      </c>
      <c r="V2" s="382" t="s">
        <v>963</v>
      </c>
      <c r="W2" s="381" t="e">
        <f>VLOOKUP($V2,$A$2:$Q$17,W$1+1,FALSE)</f>
        <v>#REF!</v>
      </c>
      <c r="X2" s="381" t="e">
        <f t="shared" ref="X2:AL17" si="0">VLOOKUP($V2,$A$2:$Q$17,X$1+1,FALSE)</f>
        <v>#REF!</v>
      </c>
      <c r="Y2" s="381" t="e">
        <f t="shared" si="0"/>
        <v>#REF!</v>
      </c>
      <c r="Z2" s="381" t="e">
        <f t="shared" si="0"/>
        <v>#REF!</v>
      </c>
      <c r="AA2" s="381" t="e">
        <f t="shared" si="0"/>
        <v>#REF!</v>
      </c>
      <c r="AB2" s="381" t="e">
        <f t="shared" si="0"/>
        <v>#REF!</v>
      </c>
      <c r="AC2" s="381" t="e">
        <f t="shared" si="0"/>
        <v>#REF!</v>
      </c>
      <c r="AD2" s="381" t="e">
        <f t="shared" si="0"/>
        <v>#REF!</v>
      </c>
      <c r="AE2" s="381" t="e">
        <f t="shared" si="0"/>
        <v>#REF!</v>
      </c>
      <c r="AF2" s="381" t="e">
        <f t="shared" si="0"/>
        <v>#REF!</v>
      </c>
      <c r="AG2" s="381" t="e">
        <f t="shared" si="0"/>
        <v>#REF!</v>
      </c>
      <c r="AH2" s="381" t="e">
        <f t="shared" si="0"/>
        <v>#REF!</v>
      </c>
      <c r="AI2" s="381" t="e">
        <f t="shared" si="0"/>
        <v>#REF!</v>
      </c>
      <c r="AJ2" s="381" t="e">
        <f t="shared" si="0"/>
        <v>#REF!</v>
      </c>
      <c r="AK2" s="381" t="e">
        <f t="shared" si="0"/>
        <v>#REF!</v>
      </c>
      <c r="AL2" s="381" t="e">
        <f t="shared" si="0"/>
        <v>#REF!</v>
      </c>
    </row>
    <row r="3" spans="1:38" ht="30.25" customHeight="1" x14ac:dyDescent="0.35">
      <c r="A3" s="277" t="s">
        <v>983</v>
      </c>
      <c r="B3" s="381" t="e">
        <f>_xlfn.XLOOKUP($A3&amp;B$1,#REF!,#REF!,VLOOKUP($A3&amp;B$1,#REF!,2,FALSE))</f>
        <v>#REF!</v>
      </c>
      <c r="C3" s="381" t="e">
        <f>_xlfn.XLOOKUP($A3&amp;C$1,#REF!,#REF!,VLOOKUP($A3&amp;C$1,#REF!,2,FALSE))</f>
        <v>#REF!</v>
      </c>
      <c r="D3" s="381" t="e">
        <f>_xlfn.XLOOKUP($A3&amp;D$1,#REF!,#REF!,VLOOKUP($A3&amp;D$1,#REF!,2,FALSE))</f>
        <v>#REF!</v>
      </c>
      <c r="E3" s="381" t="e">
        <f>_xlfn.XLOOKUP($A3&amp;E$1,#REF!,#REF!,VLOOKUP($A3&amp;E$1,#REF!,2,FALSE))</f>
        <v>#REF!</v>
      </c>
      <c r="F3" s="381" t="e">
        <f>_xlfn.XLOOKUP($A3&amp;F$1,#REF!,#REF!,VLOOKUP($A3&amp;F$1,#REF!,2,FALSE))</f>
        <v>#REF!</v>
      </c>
      <c r="G3" s="381" t="e">
        <f>_xlfn.XLOOKUP($A3&amp;G$1,#REF!,#REF!,VLOOKUP($A3&amp;G$1,#REF!,2,FALSE))</f>
        <v>#REF!</v>
      </c>
      <c r="H3" s="381" t="e">
        <f>_xlfn.XLOOKUP($A3&amp;H$1,#REF!,#REF!,VLOOKUP($A3&amp;H$1,#REF!,2,FALSE))</f>
        <v>#REF!</v>
      </c>
      <c r="I3" s="381" t="e">
        <f>_xlfn.XLOOKUP($A3&amp;I$1,#REF!,#REF!,VLOOKUP($A3&amp;I$1,#REF!,2,FALSE))</f>
        <v>#REF!</v>
      </c>
      <c r="J3" s="381" t="e">
        <f>_xlfn.XLOOKUP($A3&amp;J$1,#REF!,#REF!,VLOOKUP($A3&amp;J$1,#REF!,2,FALSE))</f>
        <v>#REF!</v>
      </c>
      <c r="K3" s="381" t="e">
        <f>_xlfn.XLOOKUP($A3&amp;K$1,#REF!,#REF!,VLOOKUP($A3&amp;K$1,#REF!,2,FALSE))</f>
        <v>#REF!</v>
      </c>
      <c r="L3" s="381" t="e">
        <f>_xlfn.XLOOKUP($A3&amp;L$1,#REF!,#REF!,VLOOKUP($A3&amp;L$1,#REF!,2,FALSE))</f>
        <v>#REF!</v>
      </c>
      <c r="M3" s="381" t="e">
        <f>_xlfn.XLOOKUP($A3&amp;M$1,#REF!,#REF!,VLOOKUP($A3&amp;M$1,#REF!,2,FALSE))</f>
        <v>#REF!</v>
      </c>
      <c r="N3" s="381" t="e">
        <f>_xlfn.XLOOKUP($A3&amp;N$1,#REF!,#REF!,VLOOKUP($A3&amp;N$1,#REF!,2,FALSE))</f>
        <v>#REF!</v>
      </c>
      <c r="O3" s="381" t="e">
        <f>_xlfn.XLOOKUP($A3&amp;O$1,#REF!,#REF!,VLOOKUP($A3&amp;O$1,#REF!,2,FALSE))</f>
        <v>#REF!</v>
      </c>
      <c r="P3" s="381" t="e">
        <f>_xlfn.XLOOKUP($A3&amp;P$1,#REF!,#REF!,VLOOKUP($A3&amp;P$1,#REF!,2,FALSE))</f>
        <v>#REF!</v>
      </c>
      <c r="Q3" s="381" t="e">
        <f>_xlfn.XLOOKUP($A3&amp;Q$1,#REF!,#REF!,VLOOKUP($A3&amp;Q$1,#REF!,2,FALSE))</f>
        <v>#REF!</v>
      </c>
      <c r="V3" s="382" t="s">
        <v>964</v>
      </c>
      <c r="W3" s="381" t="e">
        <f t="shared" ref="W3:W17" si="1">VLOOKUP($V3,$A$2:$Q$17,W$1+1,FALSE)</f>
        <v>#REF!</v>
      </c>
      <c r="X3" s="381" t="e">
        <f t="shared" si="0"/>
        <v>#REF!</v>
      </c>
      <c r="Y3" s="381" t="e">
        <f t="shared" si="0"/>
        <v>#REF!</v>
      </c>
      <c r="Z3" s="381" t="e">
        <f t="shared" si="0"/>
        <v>#REF!</v>
      </c>
      <c r="AA3" s="381" t="e">
        <f t="shared" si="0"/>
        <v>#REF!</v>
      </c>
      <c r="AB3" s="381" t="e">
        <f t="shared" si="0"/>
        <v>#REF!</v>
      </c>
      <c r="AC3" s="381" t="e">
        <f t="shared" si="0"/>
        <v>#REF!</v>
      </c>
      <c r="AD3" s="381" t="e">
        <f t="shared" si="0"/>
        <v>#REF!</v>
      </c>
      <c r="AE3" s="381" t="e">
        <f t="shared" si="0"/>
        <v>#REF!</v>
      </c>
      <c r="AF3" s="381" t="e">
        <f t="shared" si="0"/>
        <v>#REF!</v>
      </c>
      <c r="AG3" s="381" t="e">
        <f t="shared" si="0"/>
        <v>#REF!</v>
      </c>
      <c r="AH3" s="381" t="e">
        <f t="shared" si="0"/>
        <v>#REF!</v>
      </c>
      <c r="AI3" s="381" t="e">
        <f t="shared" si="0"/>
        <v>#REF!</v>
      </c>
      <c r="AJ3" s="381" t="e">
        <f t="shared" si="0"/>
        <v>#REF!</v>
      </c>
      <c r="AK3" s="381" t="e">
        <f t="shared" si="0"/>
        <v>#REF!</v>
      </c>
      <c r="AL3" s="381" t="e">
        <f t="shared" si="0"/>
        <v>#REF!</v>
      </c>
    </row>
    <row r="4" spans="1:38" ht="30.25" customHeight="1" x14ac:dyDescent="0.35">
      <c r="A4" s="277" t="s">
        <v>980</v>
      </c>
      <c r="B4" s="381" t="e">
        <f>_xlfn.XLOOKUP($A4&amp;B$1,#REF!,#REF!,VLOOKUP($A4&amp;B$1,#REF!,2,FALSE))</f>
        <v>#REF!</v>
      </c>
      <c r="C4" s="381" t="e">
        <f>_xlfn.XLOOKUP($A4&amp;C$1,#REF!,#REF!,VLOOKUP($A4&amp;C$1,#REF!,2,FALSE))</f>
        <v>#REF!</v>
      </c>
      <c r="D4" s="381" t="e">
        <f>_xlfn.XLOOKUP($A4&amp;D$1,#REF!,#REF!,VLOOKUP($A4&amp;D$1,#REF!,2,FALSE))</f>
        <v>#REF!</v>
      </c>
      <c r="E4" s="381" t="e">
        <f>_xlfn.XLOOKUP($A4&amp;E$1,#REF!,#REF!,VLOOKUP($A4&amp;E$1,#REF!,2,FALSE))</f>
        <v>#REF!</v>
      </c>
      <c r="F4" s="381" t="e">
        <f>_xlfn.XLOOKUP($A4&amp;F$1,#REF!,#REF!,VLOOKUP($A4&amp;F$1,#REF!,2,FALSE))</f>
        <v>#REF!</v>
      </c>
      <c r="G4" s="381" t="e">
        <f>_xlfn.XLOOKUP($A4&amp;G$1,#REF!,#REF!,VLOOKUP($A4&amp;G$1,#REF!,2,FALSE))</f>
        <v>#REF!</v>
      </c>
      <c r="H4" s="381" t="e">
        <f>_xlfn.XLOOKUP($A4&amp;H$1,#REF!,#REF!,VLOOKUP($A4&amp;H$1,#REF!,2,FALSE))</f>
        <v>#REF!</v>
      </c>
      <c r="I4" s="381" t="e">
        <f>_xlfn.XLOOKUP($A4&amp;I$1,#REF!,#REF!,VLOOKUP($A4&amp;I$1,#REF!,2,FALSE))</f>
        <v>#REF!</v>
      </c>
      <c r="J4" s="381" t="e">
        <f>_xlfn.XLOOKUP($A4&amp;J$1,#REF!,#REF!,VLOOKUP($A4&amp;J$1,#REF!,2,FALSE))</f>
        <v>#REF!</v>
      </c>
      <c r="K4" s="381" t="e">
        <f>_xlfn.XLOOKUP($A4&amp;K$1,#REF!,#REF!,VLOOKUP($A4&amp;K$1,#REF!,2,FALSE))</f>
        <v>#REF!</v>
      </c>
      <c r="L4" s="381" t="e">
        <f>_xlfn.XLOOKUP($A4&amp;L$1,#REF!,#REF!,VLOOKUP($A4&amp;L$1,#REF!,2,FALSE))</f>
        <v>#REF!</v>
      </c>
      <c r="M4" s="381" t="e">
        <f>_xlfn.XLOOKUP($A4&amp;M$1,#REF!,#REF!,VLOOKUP($A4&amp;M$1,#REF!,2,FALSE))</f>
        <v>#REF!</v>
      </c>
      <c r="N4" s="381" t="e">
        <f>_xlfn.XLOOKUP($A4&amp;N$1,#REF!,#REF!,VLOOKUP($A4&amp;N$1,#REF!,2,FALSE))</f>
        <v>#REF!</v>
      </c>
      <c r="O4" s="381" t="e">
        <f>_xlfn.XLOOKUP($A4&amp;O$1,#REF!,#REF!,VLOOKUP($A4&amp;O$1,#REF!,2,FALSE))</f>
        <v>#REF!</v>
      </c>
      <c r="P4" s="381" t="e">
        <f>_xlfn.XLOOKUP($A4&amp;P$1,#REF!,#REF!,VLOOKUP($A4&amp;P$1,#REF!,2,FALSE))</f>
        <v>#REF!</v>
      </c>
      <c r="Q4" s="381" t="e">
        <f>_xlfn.XLOOKUP($A4&amp;Q$1,#REF!,#REF!,VLOOKUP($A4&amp;Q$1,#REF!,2,FALSE))</f>
        <v>#REF!</v>
      </c>
      <c r="V4" s="382" t="s">
        <v>965</v>
      </c>
      <c r="W4" s="381" t="e">
        <f t="shared" si="1"/>
        <v>#REF!</v>
      </c>
      <c r="X4" s="381" t="e">
        <f t="shared" si="0"/>
        <v>#REF!</v>
      </c>
      <c r="Y4" s="381" t="e">
        <f t="shared" si="0"/>
        <v>#REF!</v>
      </c>
      <c r="Z4" s="381" t="e">
        <f t="shared" si="0"/>
        <v>#REF!</v>
      </c>
      <c r="AA4" s="381" t="e">
        <f t="shared" si="0"/>
        <v>#REF!</v>
      </c>
      <c r="AB4" s="381" t="e">
        <f t="shared" si="0"/>
        <v>#REF!</v>
      </c>
      <c r="AC4" s="381" t="e">
        <f t="shared" si="0"/>
        <v>#REF!</v>
      </c>
      <c r="AD4" s="381" t="e">
        <f t="shared" si="0"/>
        <v>#REF!</v>
      </c>
      <c r="AE4" s="381" t="e">
        <f t="shared" si="0"/>
        <v>#REF!</v>
      </c>
      <c r="AF4" s="381" t="e">
        <f t="shared" si="0"/>
        <v>#REF!</v>
      </c>
      <c r="AG4" s="381" t="e">
        <f t="shared" si="0"/>
        <v>#REF!</v>
      </c>
      <c r="AH4" s="381" t="e">
        <f t="shared" si="0"/>
        <v>#REF!</v>
      </c>
      <c r="AI4" s="381" t="e">
        <f t="shared" si="0"/>
        <v>#REF!</v>
      </c>
      <c r="AJ4" s="381" t="e">
        <f t="shared" si="0"/>
        <v>#REF!</v>
      </c>
      <c r="AK4" s="381" t="e">
        <f t="shared" si="0"/>
        <v>#REF!</v>
      </c>
      <c r="AL4" s="381" t="e">
        <f t="shared" si="0"/>
        <v>#REF!</v>
      </c>
    </row>
    <row r="5" spans="1:38" ht="30.25" customHeight="1" x14ac:dyDescent="0.35">
      <c r="A5" s="277" t="s">
        <v>975</v>
      </c>
      <c r="B5" s="381" t="e">
        <f>_xlfn.XLOOKUP($A5&amp;B$1,#REF!,#REF!,VLOOKUP($A5&amp;B$1,#REF!,2,FALSE))</f>
        <v>#REF!</v>
      </c>
      <c r="C5" s="381" t="e">
        <f>_xlfn.XLOOKUP($A5&amp;C$1,#REF!,#REF!,VLOOKUP($A5&amp;C$1,#REF!,2,FALSE))</f>
        <v>#REF!</v>
      </c>
      <c r="D5" s="381" t="e">
        <f>_xlfn.XLOOKUP($A5&amp;D$1,#REF!,#REF!,VLOOKUP($A5&amp;D$1,#REF!,2,FALSE))</f>
        <v>#REF!</v>
      </c>
      <c r="E5" s="381" t="e">
        <f>_xlfn.XLOOKUP($A5&amp;E$1,#REF!,#REF!,VLOOKUP($A5&amp;E$1,#REF!,2,FALSE))</f>
        <v>#REF!</v>
      </c>
      <c r="F5" s="381" t="e">
        <f>_xlfn.XLOOKUP($A5&amp;F$1,#REF!,#REF!,VLOOKUP($A5&amp;F$1,#REF!,2,FALSE))</f>
        <v>#REF!</v>
      </c>
      <c r="G5" s="381" t="e">
        <f>_xlfn.XLOOKUP($A5&amp;G$1,#REF!,#REF!,VLOOKUP($A5&amp;G$1,#REF!,2,FALSE))</f>
        <v>#REF!</v>
      </c>
      <c r="H5" s="381" t="e">
        <f>_xlfn.XLOOKUP($A5&amp;H$1,#REF!,#REF!,VLOOKUP($A5&amp;H$1,#REF!,2,FALSE))</f>
        <v>#REF!</v>
      </c>
      <c r="I5" s="381" t="e">
        <f>_xlfn.XLOOKUP($A5&amp;I$1,#REF!,#REF!,VLOOKUP($A5&amp;I$1,#REF!,2,FALSE))</f>
        <v>#REF!</v>
      </c>
      <c r="J5" s="381" t="e">
        <f>_xlfn.XLOOKUP($A5&amp;J$1,#REF!,#REF!,VLOOKUP($A5&amp;J$1,#REF!,2,FALSE))</f>
        <v>#REF!</v>
      </c>
      <c r="K5" s="381" t="e">
        <f>_xlfn.XLOOKUP($A5&amp;K$1,#REF!,#REF!,VLOOKUP($A5&amp;K$1,#REF!,2,FALSE))</f>
        <v>#REF!</v>
      </c>
      <c r="L5" s="381" t="e">
        <f>_xlfn.XLOOKUP($A5&amp;L$1,#REF!,#REF!,VLOOKUP($A5&amp;L$1,#REF!,2,FALSE))</f>
        <v>#REF!</v>
      </c>
      <c r="M5" s="381" t="e">
        <f>_xlfn.XLOOKUP($A5&amp;M$1,#REF!,#REF!,VLOOKUP($A5&amp;M$1,#REF!,2,FALSE))</f>
        <v>#REF!</v>
      </c>
      <c r="N5" s="381" t="e">
        <f>_xlfn.XLOOKUP($A5&amp;N$1,#REF!,#REF!,VLOOKUP($A5&amp;N$1,#REF!,2,FALSE))</f>
        <v>#REF!</v>
      </c>
      <c r="O5" s="381" t="e">
        <f>_xlfn.XLOOKUP($A5&amp;O$1,#REF!,#REF!,VLOOKUP($A5&amp;O$1,#REF!,2,FALSE))</f>
        <v>#REF!</v>
      </c>
      <c r="P5" s="381" t="e">
        <f>_xlfn.XLOOKUP($A5&amp;P$1,#REF!,#REF!,VLOOKUP($A5&amp;P$1,#REF!,2,FALSE))</f>
        <v>#REF!</v>
      </c>
      <c r="Q5" s="381" t="e">
        <f>_xlfn.XLOOKUP($A5&amp;Q$1,#REF!,#REF!,VLOOKUP($A5&amp;Q$1,#REF!,2,FALSE))</f>
        <v>#REF!</v>
      </c>
      <c r="V5" s="382" t="s">
        <v>966</v>
      </c>
      <c r="W5" s="381" t="e">
        <f t="shared" si="1"/>
        <v>#REF!</v>
      </c>
      <c r="X5" s="381" t="e">
        <f t="shared" si="0"/>
        <v>#REF!</v>
      </c>
      <c r="Y5" s="381" t="e">
        <f t="shared" si="0"/>
        <v>#REF!</v>
      </c>
      <c r="Z5" s="381" t="e">
        <f t="shared" si="0"/>
        <v>#REF!</v>
      </c>
      <c r="AA5" s="381" t="e">
        <f t="shared" si="0"/>
        <v>#REF!</v>
      </c>
      <c r="AB5" s="381" t="e">
        <f t="shared" si="0"/>
        <v>#REF!</v>
      </c>
      <c r="AC5" s="381" t="e">
        <f t="shared" si="0"/>
        <v>#REF!</v>
      </c>
      <c r="AD5" s="381" t="e">
        <f t="shared" si="0"/>
        <v>#REF!</v>
      </c>
      <c r="AE5" s="381" t="e">
        <f t="shared" si="0"/>
        <v>#REF!</v>
      </c>
      <c r="AF5" s="381" t="e">
        <f t="shared" si="0"/>
        <v>#REF!</v>
      </c>
      <c r="AG5" s="381" t="e">
        <f t="shared" si="0"/>
        <v>#REF!</v>
      </c>
      <c r="AH5" s="381" t="e">
        <f t="shared" si="0"/>
        <v>#REF!</v>
      </c>
      <c r="AI5" s="381" t="e">
        <f t="shared" si="0"/>
        <v>#REF!</v>
      </c>
      <c r="AJ5" s="381" t="e">
        <f t="shared" si="0"/>
        <v>#REF!</v>
      </c>
      <c r="AK5" s="381" t="e">
        <f t="shared" si="0"/>
        <v>#REF!</v>
      </c>
      <c r="AL5" s="381" t="e">
        <f t="shared" si="0"/>
        <v>#REF!</v>
      </c>
    </row>
    <row r="6" spans="1:38" ht="30.25" customHeight="1" x14ac:dyDescent="0.35">
      <c r="A6" s="277" t="s">
        <v>974</v>
      </c>
      <c r="B6" s="381" t="e">
        <f>_xlfn.XLOOKUP($A6&amp;B$1,#REF!,#REF!,VLOOKUP($A6&amp;B$1,#REF!,2,FALSE))</f>
        <v>#REF!</v>
      </c>
      <c r="C6" s="381" t="e">
        <f>_xlfn.XLOOKUP($A6&amp;C$1,#REF!,#REF!,VLOOKUP($A6&amp;C$1,#REF!,2,FALSE))</f>
        <v>#REF!</v>
      </c>
      <c r="D6" s="381" t="e">
        <f>_xlfn.XLOOKUP($A6&amp;D$1,#REF!,#REF!,VLOOKUP($A6&amp;D$1,#REF!,2,FALSE))</f>
        <v>#REF!</v>
      </c>
      <c r="E6" s="381" t="e">
        <f>_xlfn.XLOOKUP($A6&amp;E$1,#REF!,#REF!,VLOOKUP($A6&amp;E$1,#REF!,2,FALSE))</f>
        <v>#REF!</v>
      </c>
      <c r="F6" s="381" t="e">
        <f>_xlfn.XLOOKUP($A6&amp;F$1,#REF!,#REF!,VLOOKUP($A6&amp;F$1,#REF!,2,FALSE))</f>
        <v>#REF!</v>
      </c>
      <c r="G6" s="381" t="e">
        <f>_xlfn.XLOOKUP($A6&amp;G$1,#REF!,#REF!,VLOOKUP($A6&amp;G$1,#REF!,2,FALSE))</f>
        <v>#REF!</v>
      </c>
      <c r="H6" s="381" t="e">
        <f>_xlfn.XLOOKUP($A6&amp;H$1,#REF!,#REF!,VLOOKUP($A6&amp;H$1,#REF!,2,FALSE))</f>
        <v>#REF!</v>
      </c>
      <c r="I6" s="381" t="e">
        <f>_xlfn.XLOOKUP($A6&amp;I$1,#REF!,#REF!,VLOOKUP($A6&amp;I$1,#REF!,2,FALSE))</f>
        <v>#REF!</v>
      </c>
      <c r="J6" s="381" t="e">
        <f>_xlfn.XLOOKUP($A6&amp;J$1,#REF!,#REF!,VLOOKUP($A6&amp;J$1,#REF!,2,FALSE))</f>
        <v>#REF!</v>
      </c>
      <c r="K6" s="381" t="e">
        <f>_xlfn.XLOOKUP($A6&amp;K$1,#REF!,#REF!,VLOOKUP($A6&amp;K$1,#REF!,2,FALSE))</f>
        <v>#REF!</v>
      </c>
      <c r="L6" s="381" t="e">
        <f>_xlfn.XLOOKUP($A6&amp;L$1,#REF!,#REF!,VLOOKUP($A6&amp;L$1,#REF!,2,FALSE))</f>
        <v>#REF!</v>
      </c>
      <c r="M6" s="381" t="e">
        <f>_xlfn.XLOOKUP($A6&amp;M$1,#REF!,#REF!,VLOOKUP($A6&amp;M$1,#REF!,2,FALSE))</f>
        <v>#REF!</v>
      </c>
      <c r="N6" s="381" t="e">
        <f>_xlfn.XLOOKUP($A6&amp;N$1,#REF!,#REF!,VLOOKUP($A6&amp;N$1,#REF!,2,FALSE))</f>
        <v>#REF!</v>
      </c>
      <c r="O6" s="381" t="e">
        <f>_xlfn.XLOOKUP($A6&amp;O$1,#REF!,#REF!,VLOOKUP($A6&amp;O$1,#REF!,2,FALSE))</f>
        <v>#REF!</v>
      </c>
      <c r="P6" s="381" t="e">
        <f>_xlfn.XLOOKUP($A6&amp;P$1,#REF!,#REF!,VLOOKUP($A6&amp;P$1,#REF!,2,FALSE))</f>
        <v>#REF!</v>
      </c>
      <c r="Q6" s="381" t="e">
        <f>_xlfn.XLOOKUP($A6&amp;Q$1,#REF!,#REF!,VLOOKUP($A6&amp;Q$1,#REF!,2,FALSE))</f>
        <v>#REF!</v>
      </c>
      <c r="V6" s="382" t="s">
        <v>967</v>
      </c>
      <c r="W6" s="381" t="e">
        <f t="shared" si="1"/>
        <v>#REF!</v>
      </c>
      <c r="X6" s="381" t="e">
        <f t="shared" si="0"/>
        <v>#REF!</v>
      </c>
      <c r="Y6" s="381" t="e">
        <f t="shared" si="0"/>
        <v>#REF!</v>
      </c>
      <c r="Z6" s="381" t="e">
        <f t="shared" si="0"/>
        <v>#REF!</v>
      </c>
      <c r="AA6" s="381" t="e">
        <f t="shared" si="0"/>
        <v>#REF!</v>
      </c>
      <c r="AB6" s="381" t="e">
        <f t="shared" si="0"/>
        <v>#REF!</v>
      </c>
      <c r="AC6" s="381" t="e">
        <f t="shared" si="0"/>
        <v>#REF!</v>
      </c>
      <c r="AD6" s="381" t="e">
        <f t="shared" si="0"/>
        <v>#REF!</v>
      </c>
      <c r="AE6" s="381" t="e">
        <f t="shared" si="0"/>
        <v>#REF!</v>
      </c>
      <c r="AF6" s="381" t="e">
        <f t="shared" si="0"/>
        <v>#REF!</v>
      </c>
      <c r="AG6" s="381" t="e">
        <f t="shared" si="0"/>
        <v>#REF!</v>
      </c>
      <c r="AH6" s="381" t="e">
        <f t="shared" si="0"/>
        <v>#REF!</v>
      </c>
      <c r="AI6" s="381" t="e">
        <f t="shared" si="0"/>
        <v>#REF!</v>
      </c>
      <c r="AJ6" s="381" t="e">
        <f t="shared" si="0"/>
        <v>#REF!</v>
      </c>
      <c r="AK6" s="381" t="e">
        <f t="shared" si="0"/>
        <v>#REF!</v>
      </c>
      <c r="AL6" s="381" t="e">
        <f t="shared" si="0"/>
        <v>#REF!</v>
      </c>
    </row>
    <row r="7" spans="1:38" ht="30.25" customHeight="1" x14ac:dyDescent="0.35">
      <c r="A7" s="277" t="s">
        <v>973</v>
      </c>
      <c r="B7" s="381" t="e">
        <f>_xlfn.XLOOKUP($A7&amp;B$1,#REF!,#REF!,VLOOKUP($A7&amp;B$1,#REF!,2,FALSE))</f>
        <v>#REF!</v>
      </c>
      <c r="C7" s="381" t="e">
        <f>_xlfn.XLOOKUP($A7&amp;C$1,#REF!,#REF!,VLOOKUP($A7&amp;C$1,#REF!,2,FALSE))</f>
        <v>#REF!</v>
      </c>
      <c r="D7" s="381" t="e">
        <f>_xlfn.XLOOKUP($A7&amp;D$1,#REF!,#REF!,VLOOKUP($A7&amp;D$1,#REF!,2,FALSE))</f>
        <v>#REF!</v>
      </c>
      <c r="E7" s="381" t="e">
        <f>_xlfn.XLOOKUP($A7&amp;E$1,#REF!,#REF!,VLOOKUP($A7&amp;E$1,#REF!,2,FALSE))</f>
        <v>#REF!</v>
      </c>
      <c r="F7" s="381" t="e">
        <f>_xlfn.XLOOKUP($A7&amp;F$1,#REF!,#REF!,VLOOKUP($A7&amp;F$1,#REF!,2,FALSE))</f>
        <v>#REF!</v>
      </c>
      <c r="G7" s="381" t="e">
        <f>_xlfn.XLOOKUP($A7&amp;G$1,#REF!,#REF!,VLOOKUP($A7&amp;G$1,#REF!,2,FALSE))</f>
        <v>#REF!</v>
      </c>
      <c r="H7" s="381" t="e">
        <f>_xlfn.XLOOKUP($A7&amp;H$1,#REF!,#REF!,VLOOKUP($A7&amp;H$1,#REF!,2,FALSE))</f>
        <v>#REF!</v>
      </c>
      <c r="I7" s="381" t="e">
        <f>_xlfn.XLOOKUP($A7&amp;I$1,#REF!,#REF!,VLOOKUP($A7&amp;I$1,#REF!,2,FALSE))</f>
        <v>#REF!</v>
      </c>
      <c r="J7" s="381" t="e">
        <f>_xlfn.XLOOKUP($A7&amp;J$1,#REF!,#REF!,VLOOKUP($A7&amp;J$1,#REF!,2,FALSE))</f>
        <v>#REF!</v>
      </c>
      <c r="K7" s="381" t="e">
        <f>_xlfn.XLOOKUP($A7&amp;K$1,#REF!,#REF!,VLOOKUP($A7&amp;K$1,#REF!,2,FALSE))</f>
        <v>#REF!</v>
      </c>
      <c r="L7" s="381" t="e">
        <f>_xlfn.XLOOKUP($A7&amp;L$1,#REF!,#REF!,VLOOKUP($A7&amp;L$1,#REF!,2,FALSE))</f>
        <v>#REF!</v>
      </c>
      <c r="M7" s="381" t="e">
        <f>_xlfn.XLOOKUP($A7&amp;M$1,#REF!,#REF!,VLOOKUP($A7&amp;M$1,#REF!,2,FALSE))</f>
        <v>#REF!</v>
      </c>
      <c r="N7" s="381" t="e">
        <f>_xlfn.XLOOKUP($A7&amp;N$1,#REF!,#REF!,VLOOKUP($A7&amp;N$1,#REF!,2,FALSE))</f>
        <v>#REF!</v>
      </c>
      <c r="O7" s="381" t="e">
        <f>_xlfn.XLOOKUP($A7&amp;O$1,#REF!,#REF!,VLOOKUP($A7&amp;O$1,#REF!,2,FALSE))</f>
        <v>#REF!</v>
      </c>
      <c r="P7" s="381" t="e">
        <f>_xlfn.XLOOKUP($A7&amp;P$1,#REF!,#REF!,VLOOKUP($A7&amp;P$1,#REF!,2,FALSE))</f>
        <v>#REF!</v>
      </c>
      <c r="Q7" s="381" t="e">
        <f>_xlfn.XLOOKUP($A7&amp;Q$1,#REF!,#REF!,VLOOKUP($A7&amp;Q$1,#REF!,2,FALSE))</f>
        <v>#REF!</v>
      </c>
      <c r="V7" s="382" t="s">
        <v>968</v>
      </c>
      <c r="W7" s="381" t="e">
        <f t="shared" si="1"/>
        <v>#REF!</v>
      </c>
      <c r="X7" s="381" t="e">
        <f t="shared" si="0"/>
        <v>#REF!</v>
      </c>
      <c r="Y7" s="381" t="e">
        <f t="shared" si="0"/>
        <v>#REF!</v>
      </c>
      <c r="Z7" s="381" t="e">
        <f t="shared" si="0"/>
        <v>#REF!</v>
      </c>
      <c r="AA7" s="381" t="e">
        <f t="shared" si="0"/>
        <v>#REF!</v>
      </c>
      <c r="AB7" s="381" t="e">
        <f t="shared" si="0"/>
        <v>#REF!</v>
      </c>
      <c r="AC7" s="381" t="e">
        <f t="shared" si="0"/>
        <v>#REF!</v>
      </c>
      <c r="AD7" s="381" t="e">
        <f t="shared" si="0"/>
        <v>#REF!</v>
      </c>
      <c r="AE7" s="381" t="e">
        <f t="shared" si="0"/>
        <v>#REF!</v>
      </c>
      <c r="AF7" s="381" t="e">
        <f t="shared" si="0"/>
        <v>#REF!</v>
      </c>
      <c r="AG7" s="381" t="e">
        <f t="shared" si="0"/>
        <v>#REF!</v>
      </c>
      <c r="AH7" s="381" t="e">
        <f t="shared" si="0"/>
        <v>#REF!</v>
      </c>
      <c r="AI7" s="381" t="e">
        <f t="shared" si="0"/>
        <v>#REF!</v>
      </c>
      <c r="AJ7" s="381" t="e">
        <f t="shared" si="0"/>
        <v>#REF!</v>
      </c>
      <c r="AK7" s="381" t="e">
        <f t="shared" si="0"/>
        <v>#REF!</v>
      </c>
      <c r="AL7" s="381" t="e">
        <f t="shared" si="0"/>
        <v>#REF!</v>
      </c>
    </row>
    <row r="8" spans="1:38" ht="30.25" customHeight="1" x14ac:dyDescent="0.35">
      <c r="A8" s="277" t="s">
        <v>972</v>
      </c>
      <c r="B8" s="381" t="e">
        <f>_xlfn.XLOOKUP($A8&amp;B$1,#REF!,#REF!,VLOOKUP($A8&amp;B$1,#REF!,2,FALSE))</f>
        <v>#REF!</v>
      </c>
      <c r="C8" s="381" t="e">
        <f>_xlfn.XLOOKUP($A8&amp;C$1,#REF!,#REF!,VLOOKUP($A8&amp;C$1,#REF!,2,FALSE))</f>
        <v>#REF!</v>
      </c>
      <c r="D8" s="381" t="e">
        <f>_xlfn.XLOOKUP($A8&amp;D$1,#REF!,#REF!,VLOOKUP($A8&amp;D$1,#REF!,2,FALSE))</f>
        <v>#REF!</v>
      </c>
      <c r="E8" s="381" t="e">
        <f>_xlfn.XLOOKUP($A8&amp;E$1,#REF!,#REF!,VLOOKUP($A8&amp;E$1,#REF!,2,FALSE))</f>
        <v>#REF!</v>
      </c>
      <c r="F8" s="381" t="e">
        <f>_xlfn.XLOOKUP($A8&amp;F$1,#REF!,#REF!,VLOOKUP($A8&amp;F$1,#REF!,2,FALSE))</f>
        <v>#REF!</v>
      </c>
      <c r="G8" s="381" t="e">
        <f>_xlfn.XLOOKUP($A8&amp;G$1,#REF!,#REF!,VLOOKUP($A8&amp;G$1,#REF!,2,FALSE))</f>
        <v>#REF!</v>
      </c>
      <c r="H8" s="381" t="e">
        <f>_xlfn.XLOOKUP($A8&amp;H$1,#REF!,#REF!,VLOOKUP($A8&amp;H$1,#REF!,2,FALSE))</f>
        <v>#REF!</v>
      </c>
      <c r="I8" s="381" t="e">
        <f>_xlfn.XLOOKUP($A8&amp;I$1,#REF!,#REF!,VLOOKUP($A8&amp;I$1,#REF!,2,FALSE))</f>
        <v>#REF!</v>
      </c>
      <c r="J8" s="381" t="e">
        <f>_xlfn.XLOOKUP($A8&amp;J$1,#REF!,#REF!,VLOOKUP($A8&amp;J$1,#REF!,2,FALSE))</f>
        <v>#REF!</v>
      </c>
      <c r="K8" s="381" t="e">
        <f>_xlfn.XLOOKUP($A8&amp;K$1,#REF!,#REF!,VLOOKUP($A8&amp;K$1,#REF!,2,FALSE))</f>
        <v>#REF!</v>
      </c>
      <c r="L8" s="381" t="e">
        <f>_xlfn.XLOOKUP($A8&amp;L$1,#REF!,#REF!,VLOOKUP($A8&amp;L$1,#REF!,2,FALSE))</f>
        <v>#REF!</v>
      </c>
      <c r="M8" s="381" t="e">
        <f>_xlfn.XLOOKUP($A8&amp;M$1,#REF!,#REF!,VLOOKUP($A8&amp;M$1,#REF!,2,FALSE))</f>
        <v>#REF!</v>
      </c>
      <c r="N8" s="381" t="e">
        <f>_xlfn.XLOOKUP($A8&amp;N$1,#REF!,#REF!,VLOOKUP($A8&amp;N$1,#REF!,2,FALSE))</f>
        <v>#REF!</v>
      </c>
      <c r="O8" s="381" t="e">
        <f>_xlfn.XLOOKUP($A8&amp;O$1,#REF!,#REF!,VLOOKUP($A8&amp;O$1,#REF!,2,FALSE))</f>
        <v>#REF!</v>
      </c>
      <c r="P8" s="381" t="e">
        <f>_xlfn.XLOOKUP($A8&amp;P$1,#REF!,#REF!,VLOOKUP($A8&amp;P$1,#REF!,2,FALSE))</f>
        <v>#REF!</v>
      </c>
      <c r="Q8" s="381" t="e">
        <f>_xlfn.XLOOKUP($A8&amp;Q$1,#REF!,#REF!,VLOOKUP($A8&amp;Q$1,#REF!,2,FALSE))</f>
        <v>#REF!</v>
      </c>
      <c r="V8" s="382" t="s">
        <v>969</v>
      </c>
      <c r="W8" s="381" t="e">
        <f t="shared" si="1"/>
        <v>#REF!</v>
      </c>
      <c r="X8" s="381" t="e">
        <f t="shared" si="0"/>
        <v>#REF!</v>
      </c>
      <c r="Y8" s="381" t="e">
        <f t="shared" si="0"/>
        <v>#REF!</v>
      </c>
      <c r="Z8" s="381" t="e">
        <f t="shared" si="0"/>
        <v>#REF!</v>
      </c>
      <c r="AA8" s="381" t="e">
        <f t="shared" si="0"/>
        <v>#REF!</v>
      </c>
      <c r="AB8" s="381" t="e">
        <f t="shared" si="0"/>
        <v>#REF!</v>
      </c>
      <c r="AC8" s="381" t="e">
        <f t="shared" si="0"/>
        <v>#REF!</v>
      </c>
      <c r="AD8" s="381" t="e">
        <f t="shared" si="0"/>
        <v>#REF!</v>
      </c>
      <c r="AE8" s="381" t="e">
        <f t="shared" si="0"/>
        <v>#REF!</v>
      </c>
      <c r="AF8" s="381" t="e">
        <f t="shared" si="0"/>
        <v>#REF!</v>
      </c>
      <c r="AG8" s="381" t="e">
        <f t="shared" si="0"/>
        <v>#REF!</v>
      </c>
      <c r="AH8" s="381" t="e">
        <f t="shared" si="0"/>
        <v>#REF!</v>
      </c>
      <c r="AI8" s="381" t="e">
        <f t="shared" si="0"/>
        <v>#REF!</v>
      </c>
      <c r="AJ8" s="381" t="e">
        <f t="shared" si="0"/>
        <v>#REF!</v>
      </c>
      <c r="AK8" s="381" t="e">
        <f t="shared" si="0"/>
        <v>#REF!</v>
      </c>
      <c r="AL8" s="381" t="e">
        <f t="shared" si="0"/>
        <v>#REF!</v>
      </c>
    </row>
    <row r="9" spans="1:38" ht="30.25" customHeight="1" x14ac:dyDescent="0.35">
      <c r="A9" s="277" t="s">
        <v>971</v>
      </c>
      <c r="B9" s="381" t="e">
        <f>_xlfn.XLOOKUP($A9&amp;B$1,#REF!,#REF!,VLOOKUP($A9&amp;B$1,#REF!,2,FALSE))</f>
        <v>#REF!</v>
      </c>
      <c r="C9" s="381" t="e">
        <f>_xlfn.XLOOKUP($A9&amp;C$1,#REF!,#REF!,VLOOKUP($A9&amp;C$1,#REF!,2,FALSE))</f>
        <v>#REF!</v>
      </c>
      <c r="D9" s="381" t="e">
        <f>_xlfn.XLOOKUP($A9&amp;D$1,#REF!,#REF!,VLOOKUP($A9&amp;D$1,#REF!,2,FALSE))</f>
        <v>#REF!</v>
      </c>
      <c r="E9" s="381" t="e">
        <f>_xlfn.XLOOKUP($A9&amp;E$1,#REF!,#REF!,VLOOKUP($A9&amp;E$1,#REF!,2,FALSE))</f>
        <v>#REF!</v>
      </c>
      <c r="F9" s="381" t="e">
        <f>_xlfn.XLOOKUP($A9&amp;F$1,#REF!,#REF!,VLOOKUP($A9&amp;F$1,#REF!,2,FALSE))</f>
        <v>#REF!</v>
      </c>
      <c r="G9" s="381" t="e">
        <f>_xlfn.XLOOKUP($A9&amp;G$1,#REF!,#REF!,VLOOKUP($A9&amp;G$1,#REF!,2,FALSE))</f>
        <v>#REF!</v>
      </c>
      <c r="H9" s="381" t="e">
        <f>_xlfn.XLOOKUP($A9&amp;H$1,#REF!,#REF!,VLOOKUP($A9&amp;H$1,#REF!,2,FALSE))</f>
        <v>#REF!</v>
      </c>
      <c r="I9" s="381" t="e">
        <f>_xlfn.XLOOKUP($A9&amp;I$1,#REF!,#REF!,VLOOKUP($A9&amp;I$1,#REF!,2,FALSE))</f>
        <v>#REF!</v>
      </c>
      <c r="J9" s="381" t="e">
        <f>_xlfn.XLOOKUP($A9&amp;J$1,#REF!,#REF!,VLOOKUP($A9&amp;J$1,#REF!,2,FALSE))</f>
        <v>#REF!</v>
      </c>
      <c r="K9" s="381" t="e">
        <f>_xlfn.XLOOKUP($A9&amp;K$1,#REF!,#REF!,VLOOKUP($A9&amp;K$1,#REF!,2,FALSE))</f>
        <v>#REF!</v>
      </c>
      <c r="L9" s="381" t="e">
        <f>_xlfn.XLOOKUP($A9&amp;L$1,#REF!,#REF!,VLOOKUP($A9&amp;L$1,#REF!,2,FALSE))</f>
        <v>#REF!</v>
      </c>
      <c r="M9" s="381" t="e">
        <f>_xlfn.XLOOKUP($A9&amp;M$1,#REF!,#REF!,VLOOKUP($A9&amp;M$1,#REF!,2,FALSE))</f>
        <v>#REF!</v>
      </c>
      <c r="N9" s="381" t="e">
        <f>_xlfn.XLOOKUP($A9&amp;N$1,#REF!,#REF!,VLOOKUP($A9&amp;N$1,#REF!,2,FALSE))</f>
        <v>#REF!</v>
      </c>
      <c r="O9" s="381" t="e">
        <f>_xlfn.XLOOKUP($A9&amp;O$1,#REF!,#REF!,VLOOKUP($A9&amp;O$1,#REF!,2,FALSE))</f>
        <v>#REF!</v>
      </c>
      <c r="P9" s="381" t="e">
        <f>_xlfn.XLOOKUP($A9&amp;P$1,#REF!,#REF!,VLOOKUP($A9&amp;P$1,#REF!,2,FALSE))</f>
        <v>#REF!</v>
      </c>
      <c r="Q9" s="381" t="e">
        <f>_xlfn.XLOOKUP($A9&amp;Q$1,#REF!,#REF!,VLOOKUP($A9&amp;Q$1,#REF!,2,FALSE))</f>
        <v>#REF!</v>
      </c>
      <c r="V9" s="382" t="s">
        <v>970</v>
      </c>
      <c r="W9" s="381" t="e">
        <f t="shared" si="1"/>
        <v>#REF!</v>
      </c>
      <c r="X9" s="381" t="e">
        <f t="shared" si="0"/>
        <v>#REF!</v>
      </c>
      <c r="Y9" s="381" t="e">
        <f t="shared" si="0"/>
        <v>#REF!</v>
      </c>
      <c r="Z9" s="381" t="e">
        <f t="shared" si="0"/>
        <v>#REF!</v>
      </c>
      <c r="AA9" s="381" t="e">
        <f t="shared" si="0"/>
        <v>#REF!</v>
      </c>
      <c r="AB9" s="381" t="e">
        <f t="shared" si="0"/>
        <v>#REF!</v>
      </c>
      <c r="AC9" s="381" t="e">
        <f t="shared" si="0"/>
        <v>#REF!</v>
      </c>
      <c r="AD9" s="381" t="e">
        <f t="shared" si="0"/>
        <v>#REF!</v>
      </c>
      <c r="AE9" s="381" t="e">
        <f t="shared" si="0"/>
        <v>#REF!</v>
      </c>
      <c r="AF9" s="381" t="e">
        <f t="shared" si="0"/>
        <v>#REF!</v>
      </c>
      <c r="AG9" s="381" t="e">
        <f t="shared" si="0"/>
        <v>#REF!</v>
      </c>
      <c r="AH9" s="381" t="e">
        <f t="shared" si="0"/>
        <v>#REF!</v>
      </c>
      <c r="AI9" s="381" t="e">
        <f t="shared" si="0"/>
        <v>#REF!</v>
      </c>
      <c r="AJ9" s="381" t="e">
        <f t="shared" si="0"/>
        <v>#REF!</v>
      </c>
      <c r="AK9" s="381" t="e">
        <f t="shared" si="0"/>
        <v>#REF!</v>
      </c>
      <c r="AL9" s="381" t="e">
        <f t="shared" si="0"/>
        <v>#REF!</v>
      </c>
    </row>
    <row r="10" spans="1:38" ht="30.25" customHeight="1" x14ac:dyDescent="0.35">
      <c r="A10" s="277" t="s">
        <v>970</v>
      </c>
      <c r="B10" s="381" t="e">
        <f>_xlfn.XLOOKUP($A10&amp;B$1,#REF!,#REF!,VLOOKUP($A10&amp;B$1,#REF!,2,FALSE))</f>
        <v>#REF!</v>
      </c>
      <c r="C10" s="381" t="e">
        <f>_xlfn.XLOOKUP($A10&amp;C$1,#REF!,#REF!,VLOOKUP($A10&amp;C$1,#REF!,2,FALSE))</f>
        <v>#REF!</v>
      </c>
      <c r="D10" s="381" t="e">
        <f>_xlfn.XLOOKUP($A10&amp;D$1,#REF!,#REF!,VLOOKUP($A10&amp;D$1,#REF!,2,FALSE))</f>
        <v>#REF!</v>
      </c>
      <c r="E10" s="381" t="e">
        <f>_xlfn.XLOOKUP($A10&amp;E$1,#REF!,#REF!,VLOOKUP($A10&amp;E$1,#REF!,2,FALSE))</f>
        <v>#REF!</v>
      </c>
      <c r="F10" s="381" t="e">
        <f>_xlfn.XLOOKUP($A10&amp;F$1,#REF!,#REF!,VLOOKUP($A10&amp;F$1,#REF!,2,FALSE))</f>
        <v>#REF!</v>
      </c>
      <c r="G10" s="381" t="e">
        <f>_xlfn.XLOOKUP($A10&amp;G$1,#REF!,#REF!,VLOOKUP($A10&amp;G$1,#REF!,2,FALSE))</f>
        <v>#REF!</v>
      </c>
      <c r="H10" s="381" t="e">
        <f>_xlfn.XLOOKUP($A10&amp;H$1,#REF!,#REF!,VLOOKUP($A10&amp;H$1,#REF!,2,FALSE))</f>
        <v>#REF!</v>
      </c>
      <c r="I10" s="381" t="e">
        <f>_xlfn.XLOOKUP($A10&amp;I$1,#REF!,#REF!,VLOOKUP($A10&amp;I$1,#REF!,2,FALSE))</f>
        <v>#REF!</v>
      </c>
      <c r="J10" s="381" t="e">
        <f>_xlfn.XLOOKUP($A10&amp;J$1,#REF!,#REF!,VLOOKUP($A10&amp;J$1,#REF!,2,FALSE))</f>
        <v>#REF!</v>
      </c>
      <c r="K10" s="381" t="e">
        <f>_xlfn.XLOOKUP($A10&amp;K$1,#REF!,#REF!,VLOOKUP($A10&amp;K$1,#REF!,2,FALSE))</f>
        <v>#REF!</v>
      </c>
      <c r="L10" s="381" t="e">
        <f>_xlfn.XLOOKUP($A10&amp;L$1,#REF!,#REF!,VLOOKUP($A10&amp;L$1,#REF!,2,FALSE))</f>
        <v>#REF!</v>
      </c>
      <c r="M10" s="381" t="e">
        <f>_xlfn.XLOOKUP($A10&amp;M$1,#REF!,#REF!,VLOOKUP($A10&amp;M$1,#REF!,2,FALSE))</f>
        <v>#REF!</v>
      </c>
      <c r="N10" s="381" t="e">
        <f>_xlfn.XLOOKUP($A10&amp;N$1,#REF!,#REF!,VLOOKUP($A10&amp;N$1,#REF!,2,FALSE))</f>
        <v>#REF!</v>
      </c>
      <c r="O10" s="381" t="e">
        <f>_xlfn.XLOOKUP($A10&amp;O$1,#REF!,#REF!,VLOOKUP($A10&amp;O$1,#REF!,2,FALSE))</f>
        <v>#REF!</v>
      </c>
      <c r="P10" s="381" t="e">
        <f>_xlfn.XLOOKUP($A10&amp;P$1,#REF!,#REF!,VLOOKUP($A10&amp;P$1,#REF!,2,FALSE))</f>
        <v>#REF!</v>
      </c>
      <c r="Q10" s="381" t="e">
        <f>_xlfn.XLOOKUP($A10&amp;Q$1,#REF!,#REF!,VLOOKUP($A10&amp;Q$1,#REF!,2,FALSE))</f>
        <v>#REF!</v>
      </c>
      <c r="V10" s="382" t="s">
        <v>971</v>
      </c>
      <c r="W10" s="381" t="e">
        <f t="shared" si="1"/>
        <v>#REF!</v>
      </c>
      <c r="X10" s="381" t="e">
        <f t="shared" si="0"/>
        <v>#REF!</v>
      </c>
      <c r="Y10" s="381" t="e">
        <f t="shared" si="0"/>
        <v>#REF!</v>
      </c>
      <c r="Z10" s="381" t="e">
        <f t="shared" si="0"/>
        <v>#REF!</v>
      </c>
      <c r="AA10" s="381" t="e">
        <f t="shared" si="0"/>
        <v>#REF!</v>
      </c>
      <c r="AB10" s="381" t="e">
        <f t="shared" si="0"/>
        <v>#REF!</v>
      </c>
      <c r="AC10" s="381" t="e">
        <f t="shared" si="0"/>
        <v>#REF!</v>
      </c>
      <c r="AD10" s="381" t="e">
        <f t="shared" si="0"/>
        <v>#REF!</v>
      </c>
      <c r="AE10" s="381" t="e">
        <f t="shared" si="0"/>
        <v>#REF!</v>
      </c>
      <c r="AF10" s="381" t="e">
        <f t="shared" si="0"/>
        <v>#REF!</v>
      </c>
      <c r="AG10" s="381" t="e">
        <f t="shared" si="0"/>
        <v>#REF!</v>
      </c>
      <c r="AH10" s="381" t="e">
        <f t="shared" si="0"/>
        <v>#REF!</v>
      </c>
      <c r="AI10" s="381" t="e">
        <f t="shared" si="0"/>
        <v>#REF!</v>
      </c>
      <c r="AJ10" s="381" t="e">
        <f t="shared" si="0"/>
        <v>#REF!</v>
      </c>
      <c r="AK10" s="381" t="e">
        <f t="shared" si="0"/>
        <v>#REF!</v>
      </c>
      <c r="AL10" s="381" t="e">
        <f t="shared" si="0"/>
        <v>#REF!</v>
      </c>
    </row>
    <row r="11" spans="1:38" ht="30.25" customHeight="1" x14ac:dyDescent="0.35">
      <c r="A11" s="277" t="s">
        <v>969</v>
      </c>
      <c r="B11" s="381" t="e">
        <f>_xlfn.XLOOKUP($A11&amp;B$1,#REF!,#REF!,VLOOKUP($A11&amp;B$1,#REF!,2,FALSE))</f>
        <v>#REF!</v>
      </c>
      <c r="C11" s="381" t="e">
        <f>_xlfn.XLOOKUP($A11&amp;C$1,#REF!,#REF!,VLOOKUP($A11&amp;C$1,#REF!,2,FALSE))</f>
        <v>#REF!</v>
      </c>
      <c r="D11" s="381" t="e">
        <f>_xlfn.XLOOKUP($A11&amp;D$1,#REF!,#REF!,VLOOKUP($A11&amp;D$1,#REF!,2,FALSE))</f>
        <v>#REF!</v>
      </c>
      <c r="E11" s="381" t="e">
        <f>_xlfn.XLOOKUP($A11&amp;E$1,#REF!,#REF!,VLOOKUP($A11&amp;E$1,#REF!,2,FALSE))</f>
        <v>#REF!</v>
      </c>
      <c r="F11" s="381" t="e">
        <f>_xlfn.XLOOKUP($A11&amp;F$1,#REF!,#REF!,VLOOKUP($A11&amp;F$1,#REF!,2,FALSE))</f>
        <v>#REF!</v>
      </c>
      <c r="G11" s="381" t="e">
        <f>_xlfn.XLOOKUP($A11&amp;G$1,#REF!,#REF!,VLOOKUP($A11&amp;G$1,#REF!,2,FALSE))</f>
        <v>#REF!</v>
      </c>
      <c r="H11" s="381" t="e">
        <f>_xlfn.XLOOKUP($A11&amp;H$1,#REF!,#REF!,VLOOKUP($A11&amp;H$1,#REF!,2,FALSE))</f>
        <v>#REF!</v>
      </c>
      <c r="I11" s="381" t="e">
        <f>_xlfn.XLOOKUP($A11&amp;I$1,#REF!,#REF!,VLOOKUP($A11&amp;I$1,#REF!,2,FALSE))</f>
        <v>#REF!</v>
      </c>
      <c r="J11" s="381" t="e">
        <f>_xlfn.XLOOKUP($A11&amp;J$1,#REF!,#REF!,VLOOKUP($A11&amp;J$1,#REF!,2,FALSE))</f>
        <v>#REF!</v>
      </c>
      <c r="K11" s="381" t="e">
        <f>_xlfn.XLOOKUP($A11&amp;K$1,#REF!,#REF!,VLOOKUP($A11&amp;K$1,#REF!,2,FALSE))</f>
        <v>#REF!</v>
      </c>
      <c r="L11" s="381" t="e">
        <f>_xlfn.XLOOKUP($A11&amp;L$1,#REF!,#REF!,VLOOKUP($A11&amp;L$1,#REF!,2,FALSE))</f>
        <v>#REF!</v>
      </c>
      <c r="M11" s="381" t="e">
        <f>_xlfn.XLOOKUP($A11&amp;M$1,#REF!,#REF!,VLOOKUP($A11&amp;M$1,#REF!,2,FALSE))</f>
        <v>#REF!</v>
      </c>
      <c r="N11" s="381" t="e">
        <f>_xlfn.XLOOKUP($A11&amp;N$1,#REF!,#REF!,VLOOKUP($A11&amp;N$1,#REF!,2,FALSE))</f>
        <v>#REF!</v>
      </c>
      <c r="O11" s="381" t="e">
        <f>_xlfn.XLOOKUP($A11&amp;O$1,#REF!,#REF!,VLOOKUP($A11&amp;O$1,#REF!,2,FALSE))</f>
        <v>#REF!</v>
      </c>
      <c r="P11" s="381" t="e">
        <f>_xlfn.XLOOKUP($A11&amp;P$1,#REF!,#REF!,VLOOKUP($A11&amp;P$1,#REF!,2,FALSE))</f>
        <v>#REF!</v>
      </c>
      <c r="Q11" s="381" t="e">
        <f>_xlfn.XLOOKUP($A11&amp;Q$1,#REF!,#REF!,VLOOKUP($A11&amp;Q$1,#REF!,2,FALSE))</f>
        <v>#REF!</v>
      </c>
      <c r="V11" s="382" t="s">
        <v>972</v>
      </c>
      <c r="W11" s="381" t="e">
        <f t="shared" si="1"/>
        <v>#REF!</v>
      </c>
      <c r="X11" s="381" t="e">
        <f t="shared" si="0"/>
        <v>#REF!</v>
      </c>
      <c r="Y11" s="381" t="e">
        <f t="shared" si="0"/>
        <v>#REF!</v>
      </c>
      <c r="Z11" s="381" t="e">
        <f t="shared" si="0"/>
        <v>#REF!</v>
      </c>
      <c r="AA11" s="381" t="e">
        <f t="shared" si="0"/>
        <v>#REF!</v>
      </c>
      <c r="AB11" s="381" t="e">
        <f t="shared" si="0"/>
        <v>#REF!</v>
      </c>
      <c r="AC11" s="381" t="e">
        <f t="shared" si="0"/>
        <v>#REF!</v>
      </c>
      <c r="AD11" s="381" t="e">
        <f t="shared" si="0"/>
        <v>#REF!</v>
      </c>
      <c r="AE11" s="381" t="e">
        <f t="shared" si="0"/>
        <v>#REF!</v>
      </c>
      <c r="AF11" s="381" t="e">
        <f t="shared" si="0"/>
        <v>#REF!</v>
      </c>
      <c r="AG11" s="381" t="e">
        <f t="shared" si="0"/>
        <v>#REF!</v>
      </c>
      <c r="AH11" s="381" t="e">
        <f t="shared" si="0"/>
        <v>#REF!</v>
      </c>
      <c r="AI11" s="381" t="e">
        <f t="shared" si="0"/>
        <v>#REF!</v>
      </c>
      <c r="AJ11" s="381" t="e">
        <f t="shared" si="0"/>
        <v>#REF!</v>
      </c>
      <c r="AK11" s="381" t="e">
        <f t="shared" si="0"/>
        <v>#REF!</v>
      </c>
      <c r="AL11" s="381" t="e">
        <f t="shared" si="0"/>
        <v>#REF!</v>
      </c>
    </row>
    <row r="12" spans="1:38" ht="30.25" customHeight="1" x14ac:dyDescent="0.35">
      <c r="A12" s="277" t="s">
        <v>968</v>
      </c>
      <c r="B12" s="381" t="e">
        <f>_xlfn.XLOOKUP($A12&amp;B$1,#REF!,#REF!,VLOOKUP($A12&amp;B$1,#REF!,2,FALSE))</f>
        <v>#REF!</v>
      </c>
      <c r="C12" s="381" t="e">
        <f>_xlfn.XLOOKUP($A12&amp;C$1,#REF!,#REF!,VLOOKUP($A12&amp;C$1,#REF!,2,FALSE))</f>
        <v>#REF!</v>
      </c>
      <c r="D12" s="381" t="e">
        <f>_xlfn.XLOOKUP($A12&amp;D$1,#REF!,#REF!,VLOOKUP($A12&amp;D$1,#REF!,2,FALSE))</f>
        <v>#REF!</v>
      </c>
      <c r="E12" s="381" t="e">
        <f>_xlfn.XLOOKUP($A12&amp;E$1,#REF!,#REF!,VLOOKUP($A12&amp;E$1,#REF!,2,FALSE))</f>
        <v>#REF!</v>
      </c>
      <c r="F12" s="381" t="e">
        <f>_xlfn.XLOOKUP($A12&amp;F$1,#REF!,#REF!,VLOOKUP($A12&amp;F$1,#REF!,2,FALSE))</f>
        <v>#REF!</v>
      </c>
      <c r="G12" s="381" t="e">
        <f>_xlfn.XLOOKUP($A12&amp;G$1,#REF!,#REF!,VLOOKUP($A12&amp;G$1,#REF!,2,FALSE))</f>
        <v>#REF!</v>
      </c>
      <c r="H12" s="381" t="e">
        <f>_xlfn.XLOOKUP($A12&amp;H$1,#REF!,#REF!,VLOOKUP($A12&amp;H$1,#REF!,2,FALSE))</f>
        <v>#REF!</v>
      </c>
      <c r="I12" s="381" t="e">
        <f>_xlfn.XLOOKUP($A12&amp;I$1,#REF!,#REF!,VLOOKUP($A12&amp;I$1,#REF!,2,FALSE))</f>
        <v>#REF!</v>
      </c>
      <c r="J12" s="381" t="e">
        <f>_xlfn.XLOOKUP($A12&amp;J$1,#REF!,#REF!,VLOOKUP($A12&amp;J$1,#REF!,2,FALSE))</f>
        <v>#REF!</v>
      </c>
      <c r="K12" s="381" t="e">
        <f>_xlfn.XLOOKUP($A12&amp;K$1,#REF!,#REF!,VLOOKUP($A12&amp;K$1,#REF!,2,FALSE))</f>
        <v>#REF!</v>
      </c>
      <c r="L12" s="381" t="e">
        <f>_xlfn.XLOOKUP($A12&amp;L$1,#REF!,#REF!,VLOOKUP($A12&amp;L$1,#REF!,2,FALSE))</f>
        <v>#REF!</v>
      </c>
      <c r="M12" s="381" t="e">
        <f>_xlfn.XLOOKUP($A12&amp;M$1,#REF!,#REF!,VLOOKUP($A12&amp;M$1,#REF!,2,FALSE))</f>
        <v>#REF!</v>
      </c>
      <c r="N12" s="381" t="e">
        <f>_xlfn.XLOOKUP($A12&amp;N$1,#REF!,#REF!,VLOOKUP($A12&amp;N$1,#REF!,2,FALSE))</f>
        <v>#REF!</v>
      </c>
      <c r="O12" s="381" t="e">
        <f>_xlfn.XLOOKUP($A12&amp;O$1,#REF!,#REF!,VLOOKUP($A12&amp;O$1,#REF!,2,FALSE))</f>
        <v>#REF!</v>
      </c>
      <c r="P12" s="381" t="e">
        <f>_xlfn.XLOOKUP($A12&amp;P$1,#REF!,#REF!,VLOOKUP($A12&amp;P$1,#REF!,2,FALSE))</f>
        <v>#REF!</v>
      </c>
      <c r="Q12" s="381" t="e">
        <f>_xlfn.XLOOKUP($A12&amp;Q$1,#REF!,#REF!,VLOOKUP($A12&amp;Q$1,#REF!,2,FALSE))</f>
        <v>#REF!</v>
      </c>
      <c r="V12" s="382" t="s">
        <v>973</v>
      </c>
      <c r="W12" s="381" t="e">
        <f t="shared" si="1"/>
        <v>#REF!</v>
      </c>
      <c r="X12" s="381" t="e">
        <f t="shared" si="0"/>
        <v>#REF!</v>
      </c>
      <c r="Y12" s="381" t="e">
        <f t="shared" si="0"/>
        <v>#REF!</v>
      </c>
      <c r="Z12" s="381" t="e">
        <f t="shared" si="0"/>
        <v>#REF!</v>
      </c>
      <c r="AA12" s="381" t="e">
        <f t="shared" si="0"/>
        <v>#REF!</v>
      </c>
      <c r="AB12" s="381" t="e">
        <f t="shared" si="0"/>
        <v>#REF!</v>
      </c>
      <c r="AC12" s="381" t="e">
        <f t="shared" si="0"/>
        <v>#REF!</v>
      </c>
      <c r="AD12" s="381" t="e">
        <f t="shared" si="0"/>
        <v>#REF!</v>
      </c>
      <c r="AE12" s="381" t="e">
        <f t="shared" si="0"/>
        <v>#REF!</v>
      </c>
      <c r="AF12" s="381" t="e">
        <f t="shared" si="0"/>
        <v>#REF!</v>
      </c>
      <c r="AG12" s="381" t="e">
        <f t="shared" si="0"/>
        <v>#REF!</v>
      </c>
      <c r="AH12" s="381" t="e">
        <f t="shared" si="0"/>
        <v>#REF!</v>
      </c>
      <c r="AI12" s="381" t="e">
        <f t="shared" si="0"/>
        <v>#REF!</v>
      </c>
      <c r="AJ12" s="381" t="e">
        <f t="shared" si="0"/>
        <v>#REF!</v>
      </c>
      <c r="AK12" s="381" t="e">
        <f t="shared" si="0"/>
        <v>#REF!</v>
      </c>
      <c r="AL12" s="381" t="e">
        <f t="shared" si="0"/>
        <v>#REF!</v>
      </c>
    </row>
    <row r="13" spans="1:38" ht="30.25" customHeight="1" x14ac:dyDescent="0.35">
      <c r="A13" s="277" t="s">
        <v>967</v>
      </c>
      <c r="B13" s="381" t="e">
        <f>_xlfn.XLOOKUP($A13&amp;B$1,#REF!,#REF!,VLOOKUP($A13&amp;B$1,#REF!,2,FALSE))</f>
        <v>#REF!</v>
      </c>
      <c r="C13" s="381" t="e">
        <f>_xlfn.XLOOKUP($A13&amp;C$1,#REF!,#REF!,VLOOKUP($A13&amp;C$1,#REF!,2,FALSE))</f>
        <v>#REF!</v>
      </c>
      <c r="D13" s="381" t="e">
        <f>_xlfn.XLOOKUP($A13&amp;D$1,#REF!,#REF!,VLOOKUP($A13&amp;D$1,#REF!,2,FALSE))</f>
        <v>#REF!</v>
      </c>
      <c r="E13" s="381" t="e">
        <f>_xlfn.XLOOKUP($A13&amp;E$1,#REF!,#REF!,VLOOKUP($A13&amp;E$1,#REF!,2,FALSE))</f>
        <v>#REF!</v>
      </c>
      <c r="F13" s="381" t="e">
        <f>_xlfn.XLOOKUP($A13&amp;F$1,#REF!,#REF!,VLOOKUP($A13&amp;F$1,#REF!,2,FALSE))</f>
        <v>#REF!</v>
      </c>
      <c r="G13" s="381" t="e">
        <f>_xlfn.XLOOKUP($A13&amp;G$1,#REF!,#REF!,VLOOKUP($A13&amp;G$1,#REF!,2,FALSE))</f>
        <v>#REF!</v>
      </c>
      <c r="H13" s="381" t="e">
        <f>_xlfn.XLOOKUP($A13&amp;H$1,#REF!,#REF!,VLOOKUP($A13&amp;H$1,#REF!,2,FALSE))</f>
        <v>#REF!</v>
      </c>
      <c r="I13" s="381" t="e">
        <f>_xlfn.XLOOKUP($A13&amp;I$1,#REF!,#REF!,VLOOKUP($A13&amp;I$1,#REF!,2,FALSE))</f>
        <v>#REF!</v>
      </c>
      <c r="J13" s="381" t="e">
        <f>_xlfn.XLOOKUP($A13&amp;J$1,#REF!,#REF!,VLOOKUP($A13&amp;J$1,#REF!,2,FALSE))</f>
        <v>#REF!</v>
      </c>
      <c r="K13" s="381" t="e">
        <f>_xlfn.XLOOKUP($A13&amp;K$1,#REF!,#REF!,VLOOKUP($A13&amp;K$1,#REF!,2,FALSE))</f>
        <v>#REF!</v>
      </c>
      <c r="L13" s="381" t="e">
        <f>_xlfn.XLOOKUP($A13&amp;L$1,#REF!,#REF!,VLOOKUP($A13&amp;L$1,#REF!,2,FALSE))</f>
        <v>#REF!</v>
      </c>
      <c r="M13" s="381" t="e">
        <f>_xlfn.XLOOKUP($A13&amp;M$1,#REF!,#REF!,VLOOKUP($A13&amp;M$1,#REF!,2,FALSE))</f>
        <v>#REF!</v>
      </c>
      <c r="N13" s="381" t="e">
        <f>_xlfn.XLOOKUP($A13&amp;N$1,#REF!,#REF!,VLOOKUP($A13&amp;N$1,#REF!,2,FALSE))</f>
        <v>#REF!</v>
      </c>
      <c r="O13" s="381" t="e">
        <f>_xlfn.XLOOKUP($A13&amp;O$1,#REF!,#REF!,VLOOKUP($A13&amp;O$1,#REF!,2,FALSE))</f>
        <v>#REF!</v>
      </c>
      <c r="P13" s="381" t="e">
        <f>_xlfn.XLOOKUP($A13&amp;P$1,#REF!,#REF!,VLOOKUP($A13&amp;P$1,#REF!,2,FALSE))</f>
        <v>#REF!</v>
      </c>
      <c r="Q13" s="381" t="e">
        <f>_xlfn.XLOOKUP($A13&amp;Q$1,#REF!,#REF!,VLOOKUP($A13&amp;Q$1,#REF!,2,FALSE))</f>
        <v>#REF!</v>
      </c>
      <c r="V13" s="382" t="s">
        <v>974</v>
      </c>
      <c r="W13" s="381" t="e">
        <f t="shared" si="1"/>
        <v>#REF!</v>
      </c>
      <c r="X13" s="381" t="e">
        <f t="shared" si="0"/>
        <v>#REF!</v>
      </c>
      <c r="Y13" s="381" t="e">
        <f t="shared" si="0"/>
        <v>#REF!</v>
      </c>
      <c r="Z13" s="381" t="e">
        <f t="shared" si="0"/>
        <v>#REF!</v>
      </c>
      <c r="AA13" s="381" t="e">
        <f t="shared" si="0"/>
        <v>#REF!</v>
      </c>
      <c r="AB13" s="381" t="e">
        <f t="shared" si="0"/>
        <v>#REF!</v>
      </c>
      <c r="AC13" s="381" t="e">
        <f t="shared" si="0"/>
        <v>#REF!</v>
      </c>
      <c r="AD13" s="381" t="e">
        <f t="shared" si="0"/>
        <v>#REF!</v>
      </c>
      <c r="AE13" s="381" t="e">
        <f t="shared" si="0"/>
        <v>#REF!</v>
      </c>
      <c r="AF13" s="381" t="e">
        <f t="shared" si="0"/>
        <v>#REF!</v>
      </c>
      <c r="AG13" s="381" t="e">
        <f t="shared" si="0"/>
        <v>#REF!</v>
      </c>
      <c r="AH13" s="381" t="e">
        <f t="shared" si="0"/>
        <v>#REF!</v>
      </c>
      <c r="AI13" s="381" t="e">
        <f t="shared" si="0"/>
        <v>#REF!</v>
      </c>
      <c r="AJ13" s="381" t="e">
        <f t="shared" si="0"/>
        <v>#REF!</v>
      </c>
      <c r="AK13" s="381" t="e">
        <f t="shared" si="0"/>
        <v>#REF!</v>
      </c>
      <c r="AL13" s="381" t="e">
        <f t="shared" si="0"/>
        <v>#REF!</v>
      </c>
    </row>
    <row r="14" spans="1:38" ht="30.25" customHeight="1" x14ac:dyDescent="0.35">
      <c r="A14" s="277" t="s">
        <v>966</v>
      </c>
      <c r="B14" s="381" t="e">
        <f>_xlfn.XLOOKUP($A14&amp;B$1,#REF!,#REF!,VLOOKUP($A14&amp;B$1,#REF!,2,FALSE))</f>
        <v>#REF!</v>
      </c>
      <c r="C14" s="381" t="e">
        <f>_xlfn.XLOOKUP($A14&amp;C$1,#REF!,#REF!,VLOOKUP($A14&amp;C$1,#REF!,2,FALSE))</f>
        <v>#REF!</v>
      </c>
      <c r="D14" s="381" t="e">
        <f>_xlfn.XLOOKUP($A14&amp;D$1,#REF!,#REF!,VLOOKUP($A14&amp;D$1,#REF!,2,FALSE))</f>
        <v>#REF!</v>
      </c>
      <c r="E14" s="381" t="e">
        <f>_xlfn.XLOOKUP($A14&amp;E$1,#REF!,#REF!,VLOOKUP($A14&amp;E$1,#REF!,2,FALSE))</f>
        <v>#REF!</v>
      </c>
      <c r="F14" s="381" t="e">
        <f>_xlfn.XLOOKUP($A14&amp;F$1,#REF!,#REF!,VLOOKUP($A14&amp;F$1,#REF!,2,FALSE))</f>
        <v>#REF!</v>
      </c>
      <c r="G14" s="381" t="e">
        <f>_xlfn.XLOOKUP($A14&amp;G$1,#REF!,#REF!,VLOOKUP($A14&amp;G$1,#REF!,2,FALSE))</f>
        <v>#REF!</v>
      </c>
      <c r="H14" s="381" t="e">
        <f>_xlfn.XLOOKUP($A14&amp;H$1,#REF!,#REF!,VLOOKUP($A14&amp;H$1,#REF!,2,FALSE))</f>
        <v>#REF!</v>
      </c>
      <c r="I14" s="381" t="e">
        <f>_xlfn.XLOOKUP($A14&amp;I$1,#REF!,#REF!,VLOOKUP($A14&amp;I$1,#REF!,2,FALSE))</f>
        <v>#REF!</v>
      </c>
      <c r="J14" s="381" t="e">
        <f>_xlfn.XLOOKUP($A14&amp;J$1,#REF!,#REF!,VLOOKUP($A14&amp;J$1,#REF!,2,FALSE))</f>
        <v>#REF!</v>
      </c>
      <c r="K14" s="381" t="e">
        <f>_xlfn.XLOOKUP($A14&amp;K$1,#REF!,#REF!,VLOOKUP($A14&amp;K$1,#REF!,2,FALSE))</f>
        <v>#REF!</v>
      </c>
      <c r="L14" s="381" t="e">
        <f>_xlfn.XLOOKUP($A14&amp;L$1,#REF!,#REF!,VLOOKUP($A14&amp;L$1,#REF!,2,FALSE))</f>
        <v>#REF!</v>
      </c>
      <c r="M14" s="381" t="e">
        <f>_xlfn.XLOOKUP($A14&amp;M$1,#REF!,#REF!,VLOOKUP($A14&amp;M$1,#REF!,2,FALSE))</f>
        <v>#REF!</v>
      </c>
      <c r="N14" s="381" t="e">
        <f>_xlfn.XLOOKUP($A14&amp;N$1,#REF!,#REF!,VLOOKUP($A14&amp;N$1,#REF!,2,FALSE))</f>
        <v>#REF!</v>
      </c>
      <c r="O14" s="381" t="e">
        <f>_xlfn.XLOOKUP($A14&amp;O$1,#REF!,#REF!,VLOOKUP($A14&amp;O$1,#REF!,2,FALSE))</f>
        <v>#REF!</v>
      </c>
      <c r="P14" s="381" t="e">
        <f>_xlfn.XLOOKUP($A14&amp;P$1,#REF!,#REF!,VLOOKUP($A14&amp;P$1,#REF!,2,FALSE))</f>
        <v>#REF!</v>
      </c>
      <c r="Q14" s="381" t="e">
        <f>_xlfn.XLOOKUP($A14&amp;Q$1,#REF!,#REF!,VLOOKUP($A14&amp;Q$1,#REF!,2,FALSE))</f>
        <v>#REF!</v>
      </c>
      <c r="V14" s="382" t="s">
        <v>975</v>
      </c>
      <c r="W14" s="381" t="e">
        <f t="shared" si="1"/>
        <v>#REF!</v>
      </c>
      <c r="X14" s="381" t="e">
        <f t="shared" si="0"/>
        <v>#REF!</v>
      </c>
      <c r="Y14" s="381" t="e">
        <f t="shared" si="0"/>
        <v>#REF!</v>
      </c>
      <c r="Z14" s="381" t="e">
        <f t="shared" si="0"/>
        <v>#REF!</v>
      </c>
      <c r="AA14" s="381" t="e">
        <f t="shared" si="0"/>
        <v>#REF!</v>
      </c>
      <c r="AB14" s="381" t="e">
        <f t="shared" si="0"/>
        <v>#REF!</v>
      </c>
      <c r="AC14" s="381" t="e">
        <f t="shared" si="0"/>
        <v>#REF!</v>
      </c>
      <c r="AD14" s="381" t="e">
        <f t="shared" si="0"/>
        <v>#REF!</v>
      </c>
      <c r="AE14" s="381" t="e">
        <f t="shared" si="0"/>
        <v>#REF!</v>
      </c>
      <c r="AF14" s="381" t="e">
        <f t="shared" si="0"/>
        <v>#REF!</v>
      </c>
      <c r="AG14" s="381" t="e">
        <f t="shared" si="0"/>
        <v>#REF!</v>
      </c>
      <c r="AH14" s="381" t="e">
        <f t="shared" si="0"/>
        <v>#REF!</v>
      </c>
      <c r="AI14" s="381" t="e">
        <f t="shared" si="0"/>
        <v>#REF!</v>
      </c>
      <c r="AJ14" s="381" t="e">
        <f t="shared" si="0"/>
        <v>#REF!</v>
      </c>
      <c r="AK14" s="381" t="e">
        <f t="shared" si="0"/>
        <v>#REF!</v>
      </c>
      <c r="AL14" s="381" t="e">
        <f t="shared" si="0"/>
        <v>#REF!</v>
      </c>
    </row>
    <row r="15" spans="1:38" ht="30.25" customHeight="1" x14ac:dyDescent="0.35">
      <c r="A15" s="277" t="s">
        <v>965</v>
      </c>
      <c r="B15" s="381" t="e">
        <f>_xlfn.XLOOKUP($A15&amp;B$1,#REF!,#REF!,VLOOKUP($A15&amp;B$1,#REF!,2,FALSE))</f>
        <v>#REF!</v>
      </c>
      <c r="C15" s="381" t="e">
        <f>_xlfn.XLOOKUP($A15&amp;C$1,#REF!,#REF!,VLOOKUP($A15&amp;C$1,#REF!,2,FALSE))</f>
        <v>#REF!</v>
      </c>
      <c r="D15" s="381" t="e">
        <f>_xlfn.XLOOKUP($A15&amp;D$1,#REF!,#REF!,VLOOKUP($A15&amp;D$1,#REF!,2,FALSE))</f>
        <v>#REF!</v>
      </c>
      <c r="E15" s="381" t="e">
        <f>_xlfn.XLOOKUP($A15&amp;E$1,#REF!,#REF!,VLOOKUP($A15&amp;E$1,#REF!,2,FALSE))</f>
        <v>#REF!</v>
      </c>
      <c r="F15" s="381" t="e">
        <f>_xlfn.XLOOKUP($A15&amp;F$1,#REF!,#REF!,VLOOKUP($A15&amp;F$1,#REF!,2,FALSE))</f>
        <v>#REF!</v>
      </c>
      <c r="G15" s="381" t="e">
        <f>_xlfn.XLOOKUP($A15&amp;G$1,#REF!,#REF!,VLOOKUP($A15&amp;G$1,#REF!,2,FALSE))</f>
        <v>#REF!</v>
      </c>
      <c r="H15" s="381" t="e">
        <f>_xlfn.XLOOKUP($A15&amp;H$1,#REF!,#REF!,VLOOKUP($A15&amp;H$1,#REF!,2,FALSE))</f>
        <v>#REF!</v>
      </c>
      <c r="I15" s="381" t="e">
        <f>_xlfn.XLOOKUP($A15&amp;I$1,#REF!,#REF!,VLOOKUP($A15&amp;I$1,#REF!,2,FALSE))</f>
        <v>#REF!</v>
      </c>
      <c r="J15" s="381" t="e">
        <f>_xlfn.XLOOKUP($A15&amp;J$1,#REF!,#REF!,VLOOKUP($A15&amp;J$1,#REF!,2,FALSE))</f>
        <v>#REF!</v>
      </c>
      <c r="K15" s="381" t="e">
        <f>_xlfn.XLOOKUP($A15&amp;K$1,#REF!,#REF!,VLOOKUP($A15&amp;K$1,#REF!,2,FALSE))</f>
        <v>#REF!</v>
      </c>
      <c r="L15" s="381" t="e">
        <f>_xlfn.XLOOKUP($A15&amp;L$1,#REF!,#REF!,VLOOKUP($A15&amp;L$1,#REF!,2,FALSE))</f>
        <v>#REF!</v>
      </c>
      <c r="M15" s="381" t="e">
        <f>_xlfn.XLOOKUP($A15&amp;M$1,#REF!,#REF!,VLOOKUP($A15&amp;M$1,#REF!,2,FALSE))</f>
        <v>#REF!</v>
      </c>
      <c r="N15" s="381" t="e">
        <f>_xlfn.XLOOKUP($A15&amp;N$1,#REF!,#REF!,VLOOKUP($A15&amp;N$1,#REF!,2,FALSE))</f>
        <v>#REF!</v>
      </c>
      <c r="O15" s="381" t="e">
        <f>_xlfn.XLOOKUP($A15&amp;O$1,#REF!,#REF!,VLOOKUP($A15&amp;O$1,#REF!,2,FALSE))</f>
        <v>#REF!</v>
      </c>
      <c r="P15" s="381" t="e">
        <f>_xlfn.XLOOKUP($A15&amp;P$1,#REF!,#REF!,VLOOKUP($A15&amp;P$1,#REF!,2,FALSE))</f>
        <v>#REF!</v>
      </c>
      <c r="Q15" s="381" t="e">
        <f>_xlfn.XLOOKUP($A15&amp;Q$1,#REF!,#REF!,VLOOKUP($A15&amp;Q$1,#REF!,2,FALSE))</f>
        <v>#REF!</v>
      </c>
      <c r="V15" s="382" t="s">
        <v>980</v>
      </c>
      <c r="W15" s="381" t="e">
        <f t="shared" si="1"/>
        <v>#REF!</v>
      </c>
      <c r="X15" s="381" t="e">
        <f t="shared" si="0"/>
        <v>#REF!</v>
      </c>
      <c r="Y15" s="381" t="e">
        <f t="shared" si="0"/>
        <v>#REF!</v>
      </c>
      <c r="Z15" s="381" t="e">
        <f t="shared" si="0"/>
        <v>#REF!</v>
      </c>
      <c r="AA15" s="381" t="e">
        <f t="shared" si="0"/>
        <v>#REF!</v>
      </c>
      <c r="AB15" s="381" t="e">
        <f t="shared" si="0"/>
        <v>#REF!</v>
      </c>
      <c r="AC15" s="381" t="e">
        <f t="shared" si="0"/>
        <v>#REF!</v>
      </c>
      <c r="AD15" s="381" t="e">
        <f t="shared" si="0"/>
        <v>#REF!</v>
      </c>
      <c r="AE15" s="381" t="e">
        <f t="shared" si="0"/>
        <v>#REF!</v>
      </c>
      <c r="AF15" s="381" t="e">
        <f t="shared" si="0"/>
        <v>#REF!</v>
      </c>
      <c r="AG15" s="381" t="e">
        <f t="shared" si="0"/>
        <v>#REF!</v>
      </c>
      <c r="AH15" s="381" t="e">
        <f t="shared" si="0"/>
        <v>#REF!</v>
      </c>
      <c r="AI15" s="381" t="e">
        <f t="shared" si="0"/>
        <v>#REF!</v>
      </c>
      <c r="AJ15" s="381" t="e">
        <f t="shared" si="0"/>
        <v>#REF!</v>
      </c>
      <c r="AK15" s="381" t="e">
        <f t="shared" si="0"/>
        <v>#REF!</v>
      </c>
      <c r="AL15" s="381" t="e">
        <f t="shared" si="0"/>
        <v>#REF!</v>
      </c>
    </row>
    <row r="16" spans="1:38" ht="30.25" customHeight="1" x14ac:dyDescent="0.35">
      <c r="A16" s="277" t="s">
        <v>964</v>
      </c>
      <c r="B16" s="381" t="e">
        <f>_xlfn.XLOOKUP($A16&amp;B$1,#REF!,#REF!,VLOOKUP($A16&amp;B$1,#REF!,2,FALSE))</f>
        <v>#REF!</v>
      </c>
      <c r="C16" s="381" t="e">
        <f>_xlfn.XLOOKUP($A16&amp;C$1,#REF!,#REF!,VLOOKUP($A16&amp;C$1,#REF!,2,FALSE))</f>
        <v>#REF!</v>
      </c>
      <c r="D16" s="381" t="e">
        <f>_xlfn.XLOOKUP($A16&amp;D$1,#REF!,#REF!,VLOOKUP($A16&amp;D$1,#REF!,2,FALSE))</f>
        <v>#REF!</v>
      </c>
      <c r="E16" s="381" t="e">
        <f>_xlfn.XLOOKUP($A16&amp;E$1,#REF!,#REF!,VLOOKUP($A16&amp;E$1,#REF!,2,FALSE))</f>
        <v>#REF!</v>
      </c>
      <c r="F16" s="381" t="e">
        <f>_xlfn.XLOOKUP($A16&amp;F$1,#REF!,#REF!,VLOOKUP($A16&amp;F$1,#REF!,2,FALSE))</f>
        <v>#REF!</v>
      </c>
      <c r="G16" s="381" t="e">
        <f>_xlfn.XLOOKUP($A16&amp;G$1,#REF!,#REF!,VLOOKUP($A16&amp;G$1,#REF!,2,FALSE))</f>
        <v>#REF!</v>
      </c>
      <c r="H16" s="381" t="e">
        <f>_xlfn.XLOOKUP($A16&amp;H$1,#REF!,#REF!,VLOOKUP($A16&amp;H$1,#REF!,2,FALSE))</f>
        <v>#REF!</v>
      </c>
      <c r="I16" s="381" t="e">
        <f>_xlfn.XLOOKUP($A16&amp;I$1,#REF!,#REF!,VLOOKUP($A16&amp;I$1,#REF!,2,FALSE))</f>
        <v>#REF!</v>
      </c>
      <c r="J16" s="381" t="e">
        <f>_xlfn.XLOOKUP($A16&amp;J$1,#REF!,#REF!,VLOOKUP($A16&amp;J$1,#REF!,2,FALSE))</f>
        <v>#REF!</v>
      </c>
      <c r="K16" s="381" t="e">
        <f>_xlfn.XLOOKUP($A16&amp;K$1,#REF!,#REF!,VLOOKUP($A16&amp;K$1,#REF!,2,FALSE))</f>
        <v>#REF!</v>
      </c>
      <c r="L16" s="381" t="e">
        <f>_xlfn.XLOOKUP($A16&amp;L$1,#REF!,#REF!,VLOOKUP($A16&amp;L$1,#REF!,2,FALSE))</f>
        <v>#REF!</v>
      </c>
      <c r="M16" s="381" t="e">
        <f>_xlfn.XLOOKUP($A16&amp;M$1,#REF!,#REF!,VLOOKUP($A16&amp;M$1,#REF!,2,FALSE))</f>
        <v>#REF!</v>
      </c>
      <c r="N16" s="381" t="e">
        <f>_xlfn.XLOOKUP($A16&amp;N$1,#REF!,#REF!,VLOOKUP($A16&amp;N$1,#REF!,2,FALSE))</f>
        <v>#REF!</v>
      </c>
      <c r="O16" s="381" t="e">
        <f>_xlfn.XLOOKUP($A16&amp;O$1,#REF!,#REF!,VLOOKUP($A16&amp;O$1,#REF!,2,FALSE))</f>
        <v>#REF!</v>
      </c>
      <c r="P16" s="381" t="e">
        <f>_xlfn.XLOOKUP($A16&amp;P$1,#REF!,#REF!,VLOOKUP($A16&amp;P$1,#REF!,2,FALSE))</f>
        <v>#REF!</v>
      </c>
      <c r="Q16" s="381" t="e">
        <f>_xlfn.XLOOKUP($A16&amp;Q$1,#REF!,#REF!,VLOOKUP($A16&amp;Q$1,#REF!,2,FALSE))</f>
        <v>#REF!</v>
      </c>
      <c r="V16" s="382" t="s">
        <v>983</v>
      </c>
      <c r="W16" s="381" t="e">
        <f t="shared" si="1"/>
        <v>#REF!</v>
      </c>
      <c r="X16" s="381" t="e">
        <f t="shared" si="0"/>
        <v>#REF!</v>
      </c>
      <c r="Y16" s="381" t="e">
        <f t="shared" si="0"/>
        <v>#REF!</v>
      </c>
      <c r="Z16" s="381" t="e">
        <f t="shared" si="0"/>
        <v>#REF!</v>
      </c>
      <c r="AA16" s="381" t="e">
        <f t="shared" si="0"/>
        <v>#REF!</v>
      </c>
      <c r="AB16" s="381" t="e">
        <f t="shared" si="0"/>
        <v>#REF!</v>
      </c>
      <c r="AC16" s="381" t="e">
        <f t="shared" si="0"/>
        <v>#REF!</v>
      </c>
      <c r="AD16" s="381" t="e">
        <f t="shared" si="0"/>
        <v>#REF!</v>
      </c>
      <c r="AE16" s="381" t="e">
        <f t="shared" si="0"/>
        <v>#REF!</v>
      </c>
      <c r="AF16" s="381" t="e">
        <f t="shared" si="0"/>
        <v>#REF!</v>
      </c>
      <c r="AG16" s="381" t="e">
        <f t="shared" si="0"/>
        <v>#REF!</v>
      </c>
      <c r="AH16" s="381" t="e">
        <f t="shared" si="0"/>
        <v>#REF!</v>
      </c>
      <c r="AI16" s="381" t="e">
        <f t="shared" si="0"/>
        <v>#REF!</v>
      </c>
      <c r="AJ16" s="381" t="e">
        <f t="shared" si="0"/>
        <v>#REF!</v>
      </c>
      <c r="AK16" s="381" t="e">
        <f t="shared" si="0"/>
        <v>#REF!</v>
      </c>
      <c r="AL16" s="381" t="e">
        <f t="shared" si="0"/>
        <v>#REF!</v>
      </c>
    </row>
    <row r="17" spans="1:38" ht="30.25" customHeight="1" x14ac:dyDescent="0.35">
      <c r="A17" s="277" t="s">
        <v>963</v>
      </c>
      <c r="B17" s="381" t="e">
        <f>_xlfn.XLOOKUP($A17&amp;B$1,#REF!,#REF!,VLOOKUP($A17&amp;B$1,#REF!,2,FALSE))</f>
        <v>#REF!</v>
      </c>
      <c r="C17" s="381" t="e">
        <f>_xlfn.XLOOKUP($A17&amp;C$1,#REF!,#REF!,VLOOKUP($A17&amp;C$1,#REF!,2,FALSE))</f>
        <v>#REF!</v>
      </c>
      <c r="D17" s="381" t="e">
        <f>_xlfn.XLOOKUP($A17&amp;D$1,#REF!,#REF!,VLOOKUP($A17&amp;D$1,#REF!,2,FALSE))</f>
        <v>#REF!</v>
      </c>
      <c r="E17" s="381" t="e">
        <f>_xlfn.XLOOKUP($A17&amp;E$1,#REF!,#REF!,VLOOKUP($A17&amp;E$1,#REF!,2,FALSE))</f>
        <v>#REF!</v>
      </c>
      <c r="F17" s="381" t="e">
        <f>_xlfn.XLOOKUP($A17&amp;F$1,#REF!,#REF!,VLOOKUP($A17&amp;F$1,#REF!,2,FALSE))</f>
        <v>#REF!</v>
      </c>
      <c r="G17" s="381" t="e">
        <f>_xlfn.XLOOKUP($A17&amp;G$1,#REF!,#REF!,VLOOKUP($A17&amp;G$1,#REF!,2,FALSE))</f>
        <v>#REF!</v>
      </c>
      <c r="H17" s="381" t="e">
        <f>_xlfn.XLOOKUP($A17&amp;H$1,#REF!,#REF!,VLOOKUP($A17&amp;H$1,#REF!,2,FALSE))</f>
        <v>#REF!</v>
      </c>
      <c r="I17" s="381" t="e">
        <f>_xlfn.XLOOKUP($A17&amp;I$1,#REF!,#REF!,VLOOKUP($A17&amp;I$1,#REF!,2,FALSE))</f>
        <v>#REF!</v>
      </c>
      <c r="J17" s="381" t="e">
        <f>_xlfn.XLOOKUP($A17&amp;J$1,#REF!,#REF!,VLOOKUP($A17&amp;J$1,#REF!,2,FALSE))</f>
        <v>#REF!</v>
      </c>
      <c r="K17" s="381" t="e">
        <f>_xlfn.XLOOKUP($A17&amp;K$1,#REF!,#REF!,VLOOKUP($A17&amp;K$1,#REF!,2,FALSE))</f>
        <v>#REF!</v>
      </c>
      <c r="L17" s="381" t="e">
        <f>_xlfn.XLOOKUP($A17&amp;L$1,#REF!,#REF!,VLOOKUP($A17&amp;L$1,#REF!,2,FALSE))</f>
        <v>#REF!</v>
      </c>
      <c r="M17" s="381" t="e">
        <f>_xlfn.XLOOKUP($A17&amp;M$1,#REF!,#REF!,VLOOKUP($A17&amp;M$1,#REF!,2,FALSE))</f>
        <v>#REF!</v>
      </c>
      <c r="N17" s="381" t="e">
        <f>_xlfn.XLOOKUP($A17&amp;N$1,#REF!,#REF!,VLOOKUP($A17&amp;N$1,#REF!,2,FALSE))</f>
        <v>#REF!</v>
      </c>
      <c r="O17" s="381" t="e">
        <f>_xlfn.XLOOKUP($A17&amp;O$1,#REF!,#REF!,VLOOKUP($A17&amp;O$1,#REF!,2,FALSE))</f>
        <v>#REF!</v>
      </c>
      <c r="P17" s="381" t="e">
        <f>_xlfn.XLOOKUP($A17&amp;P$1,#REF!,#REF!,VLOOKUP($A17&amp;P$1,#REF!,2,FALSE))</f>
        <v>#REF!</v>
      </c>
      <c r="Q17" s="381" t="e">
        <f>_xlfn.XLOOKUP($A17&amp;Q$1,#REF!,#REF!,VLOOKUP($A17&amp;Q$1,#REF!,2,FALSE))</f>
        <v>#REF!</v>
      </c>
      <c r="V17" s="382" t="s">
        <v>986</v>
      </c>
      <c r="W17" s="381" t="e">
        <f t="shared" si="1"/>
        <v>#REF!</v>
      </c>
      <c r="X17" s="381" t="e">
        <f t="shared" si="0"/>
        <v>#REF!</v>
      </c>
      <c r="Y17" s="381" t="e">
        <f t="shared" si="0"/>
        <v>#REF!</v>
      </c>
      <c r="Z17" s="381" t="e">
        <f t="shared" si="0"/>
        <v>#REF!</v>
      </c>
      <c r="AA17" s="381" t="e">
        <f t="shared" si="0"/>
        <v>#REF!</v>
      </c>
      <c r="AB17" s="381" t="e">
        <f t="shared" si="0"/>
        <v>#REF!</v>
      </c>
      <c r="AC17" s="381" t="e">
        <f t="shared" si="0"/>
        <v>#REF!</v>
      </c>
      <c r="AD17" s="381" t="e">
        <f t="shared" si="0"/>
        <v>#REF!</v>
      </c>
      <c r="AE17" s="381" t="e">
        <f t="shared" si="0"/>
        <v>#REF!</v>
      </c>
      <c r="AF17" s="381" t="e">
        <f t="shared" si="0"/>
        <v>#REF!</v>
      </c>
      <c r="AG17" s="381" t="e">
        <f t="shared" si="0"/>
        <v>#REF!</v>
      </c>
      <c r="AH17" s="381" t="e">
        <f t="shared" si="0"/>
        <v>#REF!</v>
      </c>
      <c r="AI17" s="381" t="e">
        <f t="shared" si="0"/>
        <v>#REF!</v>
      </c>
      <c r="AJ17" s="381" t="e">
        <f t="shared" si="0"/>
        <v>#REF!</v>
      </c>
      <c r="AK17" s="381" t="e">
        <f t="shared" si="0"/>
        <v>#REF!</v>
      </c>
      <c r="AL17" s="381" t="e">
        <f t="shared" si="0"/>
        <v>#REF!</v>
      </c>
    </row>
  </sheetData>
  <sheetProtection selectLockedCells="1" selectUnlockedCells="1"/>
  <phoneticPr fontId="55" type="noConversion"/>
  <conditionalFormatting sqref="B2:Q17">
    <cfRule type="expression" dxfId="79" priority="1" stopIfTrue="1">
      <formula>IFERROR(SEARCH("VSS",B2),FALSE)</formula>
    </cfRule>
    <cfRule type="expression" dxfId="78" priority="2">
      <formula>IFERROR(SEARCH("XTAL",B2),FALSE)</formula>
    </cfRule>
    <cfRule type="expression" dxfId="77" priority="3">
      <formula>IFERROR(SEARCH("MIPI",B2),FALSE)</formula>
    </cfRule>
    <cfRule type="expression" dxfId="76" priority="4">
      <formula>IFERROR(SEARCH("USB0",B2),FALSE)</formula>
    </cfRule>
    <cfRule type="expression" dxfId="75" priority="5">
      <formula>IFERROR(SEARCH("VDD",B2),FALSE)</formula>
    </cfRule>
    <cfRule type="expression" dxfId="74" priority="6">
      <formula>IFERROR(SEARCH("DCDC",B2),FALSE)</formula>
    </cfRule>
    <cfRule type="expression" dxfId="73" priority="7">
      <formula>IFERROR(SEARCH("VREF",B2),FALSE)</formula>
    </cfRule>
    <cfRule type="expression" dxfId="72" priority="8">
      <formula>IFERROR(SEARCH("PMIC",B2),FALSE)</formula>
    </cfRule>
    <cfRule type="expression" dxfId="71" priority="9">
      <formula>IFERROR(SEARCH("RESETN",B2),FALSE)</formula>
    </cfRule>
    <cfRule type="expression" dxfId="70" priority="10">
      <formula>IFERROR(SEARCH("PIO0",B2),FALSE)</formula>
    </cfRule>
    <cfRule type="expression" dxfId="69" priority="11">
      <formula>IFERROR(SEARCH("PIO1_",B2),FALSE)</formula>
    </cfRule>
    <cfRule type="expression" dxfId="68" priority="12">
      <formula>IFERROR(SEARCH("PIO2",B2),FALSE)</formula>
    </cfRule>
    <cfRule type="expression" dxfId="67" priority="13">
      <formula>IFERROR(SEARCH("PIO3",B2),FALSE)</formula>
    </cfRule>
    <cfRule type="expression" dxfId="66" priority="14">
      <formula>IFERROR(SEARCH("PIO4",B2),FALSE)</formula>
    </cfRule>
    <cfRule type="expression" dxfId="65" priority="15">
      <formula>IFERROR(SEARCH("PIO5",B2),FALSE)</formula>
    </cfRule>
    <cfRule type="expression" dxfId="64" priority="16">
      <formula>IFERROR(SEARCH("PIO6",B2),FALSE)</formula>
    </cfRule>
    <cfRule type="expression" dxfId="63" priority="17">
      <formula>IFERROR(SEARCH("PIO7",B2),FALSE)</formula>
    </cfRule>
    <cfRule type="expression" dxfId="62" priority="18">
      <formula>IFERROR(SEARCH("PIO8",B2),FALSE)</formula>
    </cfRule>
    <cfRule type="expression" dxfId="61" priority="19">
      <formula>IFERROR(SEARCH("PIO9",B2),FALSE)</formula>
    </cfRule>
    <cfRule type="expression" dxfId="60" priority="20">
      <formula>IFERROR(SEARCH("PIO10",B2),FALSE)</formula>
    </cfRule>
  </conditionalFormatting>
  <conditionalFormatting sqref="W2:AL17">
    <cfRule type="expression" dxfId="59" priority="21" stopIfTrue="1">
      <formula>IFERROR(SEARCH("VSS",W2),FALSE)</formula>
    </cfRule>
    <cfRule type="expression" dxfId="58" priority="22">
      <formula>IFERROR(SEARCH("XTAL",W2),FALSE)</formula>
    </cfRule>
    <cfRule type="expression" dxfId="57" priority="23">
      <formula>IFERROR(SEARCH("MIPI",W2),FALSE)</formula>
    </cfRule>
    <cfRule type="expression" dxfId="56" priority="24">
      <formula>IFERROR(SEARCH("USB0",W2),FALSE)</formula>
    </cfRule>
    <cfRule type="expression" dxfId="55" priority="25">
      <formula>IFERROR(SEARCH("VDD",W2),FALSE)</formula>
    </cfRule>
    <cfRule type="expression" dxfId="54" priority="26">
      <formula>IFERROR(SEARCH("DCDC",W2),FALSE)</formula>
    </cfRule>
    <cfRule type="expression" dxfId="53" priority="27">
      <formula>IFERROR(SEARCH("VREF",W2),FALSE)</formula>
    </cfRule>
    <cfRule type="expression" dxfId="52" priority="28">
      <formula>IFERROR(SEARCH("PMIC",W2),FALSE)</formula>
    </cfRule>
    <cfRule type="expression" dxfId="51" priority="29">
      <formula>IFERROR(SEARCH("RESETN",W2),FALSE)</formula>
    </cfRule>
    <cfRule type="expression" dxfId="50" priority="30">
      <formula>IFERROR(SEARCH("PIO0",W2),FALSE)</formula>
    </cfRule>
    <cfRule type="expression" dxfId="49" priority="31">
      <formula>IFERROR(SEARCH("PIO1_",W2),FALSE)</formula>
    </cfRule>
    <cfRule type="expression" dxfId="48" priority="32">
      <formula>IFERROR(SEARCH("PIO2",W2),FALSE)</formula>
    </cfRule>
    <cfRule type="expression" dxfId="47" priority="33">
      <formula>IFERROR(SEARCH("PIO3",W2),FALSE)</formula>
    </cfRule>
    <cfRule type="expression" dxfId="46" priority="34">
      <formula>IFERROR(SEARCH("PIO4",W2),FALSE)</formula>
    </cfRule>
    <cfRule type="expression" dxfId="45" priority="35">
      <formula>IFERROR(SEARCH("PIO5",W2),FALSE)</formula>
    </cfRule>
    <cfRule type="expression" dxfId="44" priority="36">
      <formula>IFERROR(SEARCH("PIO6",W2),FALSE)</formula>
    </cfRule>
    <cfRule type="expression" dxfId="43" priority="37">
      <formula>IFERROR(SEARCH("PIO7",W2),FALSE)</formula>
    </cfRule>
    <cfRule type="expression" dxfId="42" priority="38">
      <formula>IFERROR(SEARCH("PIO8",W2),FALSE)</formula>
    </cfRule>
    <cfRule type="expression" dxfId="41" priority="39">
      <formula>IFERROR(SEARCH("PIO9",W2),FALSE)</formula>
    </cfRule>
    <cfRule type="expression" dxfId="40" priority="40">
      <formula>IFERROR(SEARCH("PIO10",W2),FALSE)</formula>
    </cfRule>
  </conditionalFormatting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9F94D-1BC3-475B-9068-CD81389D504A}">
  <sheetPr>
    <tabColor rgb="FF00B050"/>
  </sheetPr>
  <dimension ref="A1:AJ325"/>
  <sheetViews>
    <sheetView topLeftCell="A7" workbookViewId="0">
      <selection activeCell="T22" sqref="T22"/>
    </sheetView>
  </sheetViews>
  <sheetFormatPr defaultColWidth="6" defaultRowHeight="30.25" customHeight="1" x14ac:dyDescent="0.35"/>
  <cols>
    <col min="1" max="24" width="6" style="276"/>
    <col min="25" max="28" width="0" style="276" hidden="1" customWidth="1"/>
    <col min="29" max="29" width="20.7265625" style="276" hidden="1" customWidth="1"/>
    <col min="30" max="37" width="0" style="276" hidden="1" customWidth="1"/>
    <col min="38" max="16384" width="6" style="276"/>
  </cols>
  <sheetData>
    <row r="1" spans="1:36" ht="30.25" customHeight="1" x14ac:dyDescent="0.35">
      <c r="B1" s="383">
        <v>1</v>
      </c>
      <c r="C1" s="383">
        <v>2</v>
      </c>
      <c r="D1" s="383">
        <v>3</v>
      </c>
      <c r="E1" s="383">
        <v>4</v>
      </c>
      <c r="F1" s="383">
        <v>5</v>
      </c>
      <c r="G1" s="383">
        <v>6</v>
      </c>
      <c r="H1" s="383">
        <v>7</v>
      </c>
      <c r="I1" s="383">
        <v>8</v>
      </c>
      <c r="J1" s="383">
        <v>9</v>
      </c>
      <c r="K1" s="383">
        <v>10</v>
      </c>
      <c r="L1" s="383">
        <v>11</v>
      </c>
      <c r="M1" s="383">
        <v>12</v>
      </c>
      <c r="N1" s="383">
        <v>13</v>
      </c>
      <c r="O1" s="383">
        <v>14</v>
      </c>
      <c r="P1" s="383">
        <v>15</v>
      </c>
      <c r="Q1" s="383">
        <v>16</v>
      </c>
      <c r="R1" s="383">
        <v>17</v>
      </c>
      <c r="S1" s="383">
        <v>18</v>
      </c>
    </row>
    <row r="2" spans="1:36" ht="30.25" customHeight="1" x14ac:dyDescent="0.35">
      <c r="A2" s="382" t="s">
        <v>963</v>
      </c>
      <c r="B2" s="381" t="s">
        <v>960</v>
      </c>
      <c r="C2" s="381" t="s">
        <v>32</v>
      </c>
      <c r="D2" s="381" t="s">
        <v>960</v>
      </c>
      <c r="E2" s="381" t="s">
        <v>6</v>
      </c>
      <c r="F2" s="381" t="s">
        <v>960</v>
      </c>
      <c r="G2" s="381" t="s">
        <v>804</v>
      </c>
      <c r="H2" s="381" t="s">
        <v>1006</v>
      </c>
      <c r="I2" s="381" t="s">
        <v>1008</v>
      </c>
      <c r="J2" s="381" t="s">
        <v>775</v>
      </c>
      <c r="K2" s="381" t="s">
        <v>84</v>
      </c>
      <c r="L2" s="381" t="s">
        <v>960</v>
      </c>
      <c r="M2" s="381" t="s">
        <v>775</v>
      </c>
      <c r="N2" s="381" t="s">
        <v>46</v>
      </c>
      <c r="O2" s="381" t="s">
        <v>981</v>
      </c>
      <c r="P2" s="381" t="s">
        <v>1014</v>
      </c>
      <c r="Q2" s="381" t="s">
        <v>792</v>
      </c>
      <c r="R2" s="381" t="s">
        <v>791</v>
      </c>
      <c r="S2" s="381" t="s">
        <v>960</v>
      </c>
      <c r="Y2" s="276">
        <v>0</v>
      </c>
      <c r="Z2">
        <f>(Y2-AA2+1)/18+1</f>
        <v>1</v>
      </c>
      <c r="AA2">
        <f>MOD(Y2,18)+1</f>
        <v>1</v>
      </c>
      <c r="AB2" t="str">
        <f t="shared" ref="AB2:AB65" si="0">VLOOKUP(Z2,AH$2:AJ$19,2,FALSE)&amp;AA2</f>
        <v>A1</v>
      </c>
      <c r="AC2" s="276" t="str" cm="1">
        <f t="array" ref="AC2">INDEX(B$2:S$19,Z2,AA2)</f>
        <v>VSS</v>
      </c>
      <c r="AD2" s="276" t="str">
        <f>IF(LEFT(AC2,3)="PIO",IF(_xlfn.XLOOKUP(AC2,#REF!,#REF!)="x","OK",AC2&amp;" not found"),"")</f>
        <v/>
      </c>
      <c r="AH2">
        <v>18</v>
      </c>
      <c r="AI2" t="s">
        <v>998</v>
      </c>
      <c r="AJ2">
        <v>16</v>
      </c>
    </row>
    <row r="3" spans="1:36" ht="30.25" customHeight="1" x14ac:dyDescent="0.35">
      <c r="A3" s="382" t="s">
        <v>964</v>
      </c>
      <c r="B3" s="381" t="s">
        <v>39</v>
      </c>
      <c r="C3" s="381" t="s">
        <v>23</v>
      </c>
      <c r="D3" s="381" t="s">
        <v>22</v>
      </c>
      <c r="E3" s="381" t="s">
        <v>15</v>
      </c>
      <c r="F3" s="381" t="s">
        <v>960</v>
      </c>
      <c r="G3" s="381" t="s">
        <v>469</v>
      </c>
      <c r="H3" s="381" t="s">
        <v>801</v>
      </c>
      <c r="I3" s="381" t="s">
        <v>802</v>
      </c>
      <c r="J3" s="381" t="s">
        <v>775</v>
      </c>
      <c r="K3" s="381" t="s">
        <v>123</v>
      </c>
      <c r="L3" s="381" t="s">
        <v>49</v>
      </c>
      <c r="M3" s="381" t="s">
        <v>121</v>
      </c>
      <c r="N3" s="381" t="s">
        <v>46</v>
      </c>
      <c r="O3" s="381" t="s">
        <v>984</v>
      </c>
      <c r="P3" s="381" t="s">
        <v>987</v>
      </c>
      <c r="Q3" s="381" t="s">
        <v>958</v>
      </c>
      <c r="R3" s="381" t="s">
        <v>960</v>
      </c>
      <c r="S3" s="381" t="s">
        <v>985</v>
      </c>
      <c r="Y3" s="276">
        <f>Y2+1</f>
        <v>1</v>
      </c>
      <c r="Z3">
        <f t="shared" ref="Z3:Z66" si="1">(Y3-AA3+1)/18+1</f>
        <v>1</v>
      </c>
      <c r="AA3">
        <f t="shared" ref="AA3:AA66" si="2">MOD(Y3,18)+1</f>
        <v>2</v>
      </c>
      <c r="AB3" t="str">
        <f t="shared" si="0"/>
        <v>A2</v>
      </c>
      <c r="AC3" s="276" t="str" cm="1">
        <f t="array" ref="AC3">INDEX(B$2:S$19,Z3,AA3)</f>
        <v>MIPI_DSI_D1P</v>
      </c>
      <c r="AD3" s="276" t="str">
        <f>IF(LEFT(AC3,3)="PIO",IF(_xlfn.XLOOKUP(AC3,#REF!,#REF!)="x","OK",AC3&amp;" not found"),"")</f>
        <v/>
      </c>
      <c r="AH3">
        <v>17</v>
      </c>
      <c r="AI3" t="s">
        <v>999</v>
      </c>
      <c r="AJ3">
        <v>15</v>
      </c>
    </row>
    <row r="4" spans="1:36" ht="30.25" customHeight="1" x14ac:dyDescent="0.35">
      <c r="A4" s="382" t="s">
        <v>965</v>
      </c>
      <c r="B4" s="381" t="s">
        <v>1011</v>
      </c>
      <c r="C4" s="381" t="s">
        <v>976</v>
      </c>
      <c r="D4" s="381" t="s">
        <v>29</v>
      </c>
      <c r="E4" s="381" t="s">
        <v>977</v>
      </c>
      <c r="F4" s="381" t="s">
        <v>806</v>
      </c>
      <c r="G4" s="381" t="s">
        <v>803</v>
      </c>
      <c r="H4" s="381" t="s">
        <v>470</v>
      </c>
      <c r="I4" s="381" t="s">
        <v>83</v>
      </c>
      <c r="J4" s="381" t="s">
        <v>85</v>
      </c>
      <c r="K4" s="381" t="s">
        <v>70</v>
      </c>
      <c r="L4" s="381" t="s">
        <v>73</v>
      </c>
      <c r="M4" s="381" t="s">
        <v>122</v>
      </c>
      <c r="N4" s="381" t="s">
        <v>120</v>
      </c>
      <c r="O4" s="381" t="s">
        <v>1004</v>
      </c>
      <c r="P4" s="381" t="s">
        <v>118</v>
      </c>
      <c r="Q4" s="381" t="s">
        <v>978</v>
      </c>
      <c r="R4" s="381" t="s">
        <v>1013</v>
      </c>
      <c r="S4" s="381" t="s">
        <v>982</v>
      </c>
      <c r="Y4" s="276">
        <f t="shared" ref="Y4:Y67" si="3">Y3+1</f>
        <v>2</v>
      </c>
      <c r="Z4">
        <f t="shared" si="1"/>
        <v>1</v>
      </c>
      <c r="AA4">
        <f t="shared" si="2"/>
        <v>3</v>
      </c>
      <c r="AB4" t="str">
        <f t="shared" si="0"/>
        <v>A3</v>
      </c>
      <c r="AC4" s="276" t="str" cm="1">
        <f t="array" ref="AC4">INDEX(B$2:S$19,Z4,AA4)</f>
        <v>VSS</v>
      </c>
      <c r="AD4" s="276" t="str">
        <f>IF(LEFT(AC4,3)="PIO",IF(_xlfn.XLOOKUP(AC4,#REF!,#REF!)="x","OK",AC4&amp;" not found"),"")</f>
        <v/>
      </c>
      <c r="AH4">
        <v>16</v>
      </c>
      <c r="AI4" t="s">
        <v>986</v>
      </c>
      <c r="AJ4">
        <v>16</v>
      </c>
    </row>
    <row r="5" spans="1:36" ht="30.25" customHeight="1" x14ac:dyDescent="0.35">
      <c r="A5" s="382" t="s">
        <v>966</v>
      </c>
      <c r="B5" s="381" t="s">
        <v>1002</v>
      </c>
      <c r="C5" s="381" t="s">
        <v>21</v>
      </c>
      <c r="D5" s="381" t="s">
        <v>31</v>
      </c>
      <c r="E5" s="381" t="s">
        <v>36</v>
      </c>
      <c r="F5" s="381" t="s">
        <v>960</v>
      </c>
      <c r="G5" s="381" t="s">
        <v>474</v>
      </c>
      <c r="H5" s="381" t="s">
        <v>960</v>
      </c>
      <c r="I5" s="381" t="s">
        <v>76</v>
      </c>
      <c r="J5" s="381" t="s">
        <v>71</v>
      </c>
      <c r="K5" s="381" t="s">
        <v>88</v>
      </c>
      <c r="L5" s="381" t="s">
        <v>960</v>
      </c>
      <c r="M5" s="381" t="s">
        <v>142</v>
      </c>
      <c r="N5" s="381" t="s">
        <v>1013</v>
      </c>
      <c r="O5" s="381" t="s">
        <v>116</v>
      </c>
      <c r="P5" s="381" t="s">
        <v>107</v>
      </c>
      <c r="Q5" s="381" t="s">
        <v>110</v>
      </c>
      <c r="R5" s="381" t="s">
        <v>112</v>
      </c>
      <c r="S5" s="381" t="s">
        <v>979</v>
      </c>
      <c r="Y5" s="276">
        <f t="shared" si="3"/>
        <v>3</v>
      </c>
      <c r="Z5">
        <f t="shared" si="1"/>
        <v>1</v>
      </c>
      <c r="AA5">
        <f t="shared" si="2"/>
        <v>4</v>
      </c>
      <c r="AB5" t="str">
        <f t="shared" si="0"/>
        <v>A4</v>
      </c>
      <c r="AC5" s="276" t="str" cm="1">
        <f t="array" ref="AC5">INDEX(B$2:S$19,Z5,AA5)</f>
        <v>MIPI_DSI_D0P</v>
      </c>
      <c r="AD5" s="276" t="str">
        <f>IF(LEFT(AC5,3)="PIO",IF(_xlfn.XLOOKUP(AC5,#REF!,#REF!)="x","OK",AC5&amp;" not found"),"")</f>
        <v/>
      </c>
      <c r="AH5">
        <v>15</v>
      </c>
      <c r="AI5" t="s">
        <v>983</v>
      </c>
      <c r="AJ5">
        <v>15</v>
      </c>
    </row>
    <row r="6" spans="1:36" ht="30.25" customHeight="1" x14ac:dyDescent="0.35">
      <c r="A6" s="382" t="s">
        <v>967</v>
      </c>
      <c r="B6" s="381" t="s">
        <v>131</v>
      </c>
      <c r="C6" s="381" t="s">
        <v>30</v>
      </c>
      <c r="D6" s="381" t="s">
        <v>117</v>
      </c>
      <c r="E6" s="381" t="s">
        <v>114</v>
      </c>
      <c r="F6" s="381" t="s">
        <v>805</v>
      </c>
      <c r="G6" s="381" t="s">
        <v>473</v>
      </c>
      <c r="H6" s="381" t="s">
        <v>960</v>
      </c>
      <c r="I6" s="381" t="s">
        <v>45</v>
      </c>
      <c r="J6" s="381" t="s">
        <v>34</v>
      </c>
      <c r="K6" s="381" t="s">
        <v>59</v>
      </c>
      <c r="L6" s="381" t="s">
        <v>960</v>
      </c>
      <c r="M6" s="381" t="s">
        <v>37</v>
      </c>
      <c r="N6" s="381" t="s">
        <v>119</v>
      </c>
      <c r="O6" s="381" t="s">
        <v>106</v>
      </c>
      <c r="P6" s="381" t="s">
        <v>960</v>
      </c>
      <c r="Q6" s="381" t="s">
        <v>128</v>
      </c>
      <c r="R6" s="381" t="s">
        <v>822</v>
      </c>
      <c r="S6" s="381" t="s">
        <v>822</v>
      </c>
      <c r="Y6" s="276">
        <f t="shared" si="3"/>
        <v>4</v>
      </c>
      <c r="Z6">
        <f t="shared" si="1"/>
        <v>1</v>
      </c>
      <c r="AA6">
        <f t="shared" si="2"/>
        <v>5</v>
      </c>
      <c r="AB6" t="str">
        <f t="shared" si="0"/>
        <v>A5</v>
      </c>
      <c r="AC6" s="276" t="str" cm="1">
        <f t="array" ref="AC6">INDEX(B$2:S$19,Z6,AA6)</f>
        <v>VSS</v>
      </c>
      <c r="AD6" s="276" t="str">
        <f>IF(LEFT(AC6,3)="PIO",IF(_xlfn.XLOOKUP(AC6,#REF!,#REF!)="x","OK",AC6&amp;" not found"),"")</f>
        <v/>
      </c>
      <c r="AH6">
        <v>14</v>
      </c>
      <c r="AI6" t="s">
        <v>980</v>
      </c>
      <c r="AJ6">
        <v>14</v>
      </c>
    </row>
    <row r="7" spans="1:36" ht="30.25" customHeight="1" x14ac:dyDescent="0.35">
      <c r="A7" s="382" t="s">
        <v>968</v>
      </c>
      <c r="B7" s="381" t="s">
        <v>102</v>
      </c>
      <c r="C7" s="381" t="s">
        <v>102</v>
      </c>
      <c r="D7" s="381" t="s">
        <v>86</v>
      </c>
      <c r="E7" s="381" t="s">
        <v>960</v>
      </c>
      <c r="F7" s="381" t="s">
        <v>75</v>
      </c>
      <c r="G7" s="381" t="s">
        <v>472</v>
      </c>
      <c r="H7" s="381" t="s">
        <v>471</v>
      </c>
      <c r="I7" s="381" t="s">
        <v>808</v>
      </c>
      <c r="J7" s="381" t="s">
        <v>18</v>
      </c>
      <c r="K7" s="381" t="s">
        <v>50</v>
      </c>
      <c r="L7" s="381" t="s">
        <v>48</v>
      </c>
      <c r="M7" s="381" t="s">
        <v>38</v>
      </c>
      <c r="N7" s="381" t="s">
        <v>113</v>
      </c>
      <c r="O7" s="381" t="s">
        <v>103</v>
      </c>
      <c r="P7" s="381" t="s">
        <v>105</v>
      </c>
      <c r="Q7" s="381" t="s">
        <v>77</v>
      </c>
      <c r="R7" s="381" t="s">
        <v>125</v>
      </c>
      <c r="S7" s="381" t="s">
        <v>90</v>
      </c>
      <c r="Y7" s="276">
        <f t="shared" si="3"/>
        <v>5</v>
      </c>
      <c r="Z7">
        <f t="shared" si="1"/>
        <v>1</v>
      </c>
      <c r="AA7">
        <f t="shared" si="2"/>
        <v>6</v>
      </c>
      <c r="AB7" t="str">
        <f t="shared" si="0"/>
        <v>A6</v>
      </c>
      <c r="AC7" s="276" t="str" cm="1">
        <f t="array" ref="AC7">INDEX(B$2:S$19,Z7,AA7)</f>
        <v>PIO7_9</v>
      </c>
      <c r="AD7" s="276" t="e">
        <f>IF(LEFT(AC7,3)="PIO",IF(_xlfn.XLOOKUP(AC7,#REF!,#REF!)="x","OK",AC7&amp;" not found"),"")</f>
        <v>#REF!</v>
      </c>
      <c r="AH7">
        <v>13</v>
      </c>
      <c r="AI7" t="s">
        <v>975</v>
      </c>
      <c r="AJ7">
        <v>13</v>
      </c>
    </row>
    <row r="8" spans="1:36" ht="30.25" customHeight="1" x14ac:dyDescent="0.35">
      <c r="A8" s="382" t="s">
        <v>969</v>
      </c>
      <c r="B8" s="381" t="s">
        <v>97</v>
      </c>
      <c r="C8" s="381" t="s">
        <v>92</v>
      </c>
      <c r="D8" s="381" t="s">
        <v>81</v>
      </c>
      <c r="E8" s="381" t="s">
        <v>93</v>
      </c>
      <c r="F8" s="381" t="s">
        <v>91</v>
      </c>
      <c r="G8" s="381" t="s">
        <v>79</v>
      </c>
      <c r="H8" s="381" t="s">
        <v>1</v>
      </c>
      <c r="I8" s="381" t="s">
        <v>8</v>
      </c>
      <c r="J8" s="381" t="s">
        <v>17</v>
      </c>
      <c r="K8" s="381" t="s">
        <v>104</v>
      </c>
      <c r="L8" s="381" t="s">
        <v>115</v>
      </c>
      <c r="M8" s="381" t="s">
        <v>820</v>
      </c>
      <c r="N8" s="381" t="s">
        <v>108</v>
      </c>
      <c r="O8" s="381" t="s">
        <v>960</v>
      </c>
      <c r="P8" s="381" t="s">
        <v>960</v>
      </c>
      <c r="Q8" s="381" t="s">
        <v>129</v>
      </c>
      <c r="R8" s="381" t="s">
        <v>124</v>
      </c>
      <c r="S8" s="381" t="s">
        <v>960</v>
      </c>
      <c r="Y8" s="276">
        <f t="shared" si="3"/>
        <v>6</v>
      </c>
      <c r="Z8">
        <f t="shared" si="1"/>
        <v>1</v>
      </c>
      <c r="AA8">
        <f t="shared" si="2"/>
        <v>7</v>
      </c>
      <c r="AB8" t="str">
        <f t="shared" si="0"/>
        <v>A7</v>
      </c>
      <c r="AC8" s="276" t="str" cm="1">
        <f t="array" ref="AC8">INDEX(B$2:S$19,Z8,AA8)</f>
        <v>VDDIO_0_4</v>
      </c>
      <c r="AD8" s="276" t="str">
        <f>IF(LEFT(AC8,3)="PIO",IF(_xlfn.XLOOKUP(AC8,#REF!,#REF!)="x","OK",AC8&amp;" not found"),"")</f>
        <v/>
      </c>
      <c r="AH8">
        <v>12</v>
      </c>
      <c r="AI8" t="s">
        <v>974</v>
      </c>
      <c r="AJ8">
        <v>12</v>
      </c>
    </row>
    <row r="9" spans="1:36" ht="30.25" customHeight="1" x14ac:dyDescent="0.35">
      <c r="A9" s="382" t="s">
        <v>970</v>
      </c>
      <c r="B9" s="381" t="s">
        <v>960</v>
      </c>
      <c r="C9" s="381" t="s">
        <v>96</v>
      </c>
      <c r="D9" s="381" t="s">
        <v>94</v>
      </c>
      <c r="E9" s="381" t="s">
        <v>960</v>
      </c>
      <c r="F9" s="381" t="s">
        <v>960</v>
      </c>
      <c r="G9" s="381" t="s">
        <v>87</v>
      </c>
      <c r="H9" s="381" t="s">
        <v>134</v>
      </c>
      <c r="I9" s="381" t="s">
        <v>960</v>
      </c>
      <c r="J9" s="381" t="s">
        <v>960</v>
      </c>
      <c r="K9" s="381" t="s">
        <v>960</v>
      </c>
      <c r="L9" s="381" t="s">
        <v>960</v>
      </c>
      <c r="M9" s="381" t="s">
        <v>821</v>
      </c>
      <c r="N9" s="381" t="s">
        <v>82</v>
      </c>
      <c r="O9" s="381" t="s">
        <v>732</v>
      </c>
      <c r="P9" s="381" t="s">
        <v>771</v>
      </c>
      <c r="Q9" s="381" t="s">
        <v>78</v>
      </c>
      <c r="R9" s="381" t="s">
        <v>69</v>
      </c>
      <c r="S9" s="381" t="s">
        <v>89</v>
      </c>
      <c r="Y9" s="276">
        <f t="shared" si="3"/>
        <v>7</v>
      </c>
      <c r="Z9">
        <f t="shared" si="1"/>
        <v>1</v>
      </c>
      <c r="AA9">
        <f t="shared" si="2"/>
        <v>8</v>
      </c>
      <c r="AB9" t="str">
        <f t="shared" si="0"/>
        <v>A8</v>
      </c>
      <c r="AC9" s="276" t="str" cm="1">
        <f t="array" ref="AC9">INDEX(B$2:S$19,Z9,AA9)</f>
        <v>VDD2_4</v>
      </c>
      <c r="AD9" s="276" t="str">
        <f>IF(LEFT(AC9,3)="PIO",IF(_xlfn.XLOOKUP(AC9,#REF!,#REF!)="x","OK",AC9&amp;" not found"),"")</f>
        <v/>
      </c>
      <c r="AH9">
        <v>11</v>
      </c>
      <c r="AI9" t="s">
        <v>973</v>
      </c>
      <c r="AJ9">
        <v>11</v>
      </c>
    </row>
    <row r="10" spans="1:36" ht="30.25" customHeight="1" x14ac:dyDescent="0.35">
      <c r="A10" s="382" t="s">
        <v>971</v>
      </c>
      <c r="B10" s="381" t="s">
        <v>41</v>
      </c>
      <c r="C10" s="381" t="s">
        <v>47</v>
      </c>
      <c r="D10" s="381" t="s">
        <v>54</v>
      </c>
      <c r="E10" s="381" t="s">
        <v>53</v>
      </c>
      <c r="F10" s="381" t="s">
        <v>44</v>
      </c>
      <c r="G10" s="381" t="s">
        <v>80</v>
      </c>
      <c r="H10" s="381" t="s">
        <v>139</v>
      </c>
      <c r="I10" s="381" t="s">
        <v>960</v>
      </c>
      <c r="J10" s="381" t="s">
        <v>960</v>
      </c>
      <c r="K10" s="381" t="s">
        <v>960</v>
      </c>
      <c r="L10" s="381" t="s">
        <v>960</v>
      </c>
      <c r="M10" s="381" t="s">
        <v>280</v>
      </c>
      <c r="N10" s="381" t="s">
        <v>279</v>
      </c>
      <c r="O10" s="381" t="s">
        <v>729</v>
      </c>
      <c r="P10" s="381" t="s">
        <v>730</v>
      </c>
      <c r="Q10" s="381" t="s">
        <v>126</v>
      </c>
      <c r="R10" s="381" t="s">
        <v>776</v>
      </c>
      <c r="S10" s="381" t="s">
        <v>776</v>
      </c>
      <c r="Y10" s="276">
        <f t="shared" si="3"/>
        <v>8</v>
      </c>
      <c r="Z10">
        <f t="shared" si="1"/>
        <v>1</v>
      </c>
      <c r="AA10">
        <f t="shared" si="2"/>
        <v>9</v>
      </c>
      <c r="AB10" t="str">
        <f t="shared" si="0"/>
        <v>A9</v>
      </c>
      <c r="AC10" s="276" t="str" cm="1">
        <f t="array" ref="AC10">INDEX(B$2:S$19,Z10,AA10)</f>
        <v>VDDIO_4</v>
      </c>
      <c r="AD10" s="276" t="str">
        <f>IF(LEFT(AC10,3)="PIO",IF(_xlfn.XLOOKUP(AC10,#REF!,#REF!)="x","OK",AC10&amp;" not found"),"")</f>
        <v/>
      </c>
      <c r="AH10">
        <v>10</v>
      </c>
      <c r="AI10" t="s">
        <v>972</v>
      </c>
      <c r="AJ10">
        <v>10</v>
      </c>
    </row>
    <row r="11" spans="1:36" ht="30.25" customHeight="1" x14ac:dyDescent="0.35">
      <c r="A11" s="382" t="s">
        <v>972</v>
      </c>
      <c r="B11" s="381" t="s">
        <v>1010</v>
      </c>
      <c r="C11" s="381" t="s">
        <v>1010</v>
      </c>
      <c r="D11" s="381" t="s">
        <v>43</v>
      </c>
      <c r="E11" s="381" t="s">
        <v>52</v>
      </c>
      <c r="F11" s="381" t="s">
        <v>56</v>
      </c>
      <c r="G11" s="381" t="s">
        <v>132</v>
      </c>
      <c r="H11" s="381" t="s">
        <v>133</v>
      </c>
      <c r="I11" s="381" t="s">
        <v>960</v>
      </c>
      <c r="J11" s="381" t="s">
        <v>960</v>
      </c>
      <c r="K11" s="381" t="s">
        <v>960</v>
      </c>
      <c r="L11" s="381" t="s">
        <v>960</v>
      </c>
      <c r="M11" s="381" t="s">
        <v>281</v>
      </c>
      <c r="N11" s="381" t="s">
        <v>731</v>
      </c>
      <c r="O11" s="381" t="s">
        <v>774</v>
      </c>
      <c r="P11" s="381" t="s">
        <v>770</v>
      </c>
      <c r="Q11" s="381" t="s">
        <v>127</v>
      </c>
      <c r="R11" s="381" t="s">
        <v>818</v>
      </c>
      <c r="S11" s="381" t="s">
        <v>817</v>
      </c>
      <c r="Y11" s="276">
        <f t="shared" si="3"/>
        <v>9</v>
      </c>
      <c r="Z11">
        <f t="shared" si="1"/>
        <v>1</v>
      </c>
      <c r="AA11">
        <f t="shared" si="2"/>
        <v>10</v>
      </c>
      <c r="AB11" t="str">
        <f t="shared" si="0"/>
        <v>A10</v>
      </c>
      <c r="AC11" s="276" t="str" cm="1">
        <f t="array" ref="AC11">INDEX(B$2:S$19,Z11,AA11)</f>
        <v>PIO4_5</v>
      </c>
      <c r="AD11" s="276" t="e">
        <f>IF(LEFT(AC11,3)="PIO",IF(_xlfn.XLOOKUP(AC11,#REF!,#REF!)="x","OK",AC11&amp;" not found"),"")</f>
        <v>#REF!</v>
      </c>
      <c r="AH11">
        <v>9</v>
      </c>
      <c r="AI11" t="s">
        <v>971</v>
      </c>
      <c r="AJ11">
        <v>9</v>
      </c>
    </row>
    <row r="12" spans="1:36" ht="30.25" customHeight="1" x14ac:dyDescent="0.35">
      <c r="A12" s="382" t="s">
        <v>973</v>
      </c>
      <c r="B12" s="381" t="s">
        <v>10</v>
      </c>
      <c r="C12" s="381" t="s">
        <v>12</v>
      </c>
      <c r="D12" s="381" t="s">
        <v>42</v>
      </c>
      <c r="E12" s="381" t="s">
        <v>62</v>
      </c>
      <c r="F12" s="381" t="s">
        <v>35</v>
      </c>
      <c r="G12" s="381" t="s">
        <v>63</v>
      </c>
      <c r="H12" s="381" t="s">
        <v>55</v>
      </c>
      <c r="I12" s="381" t="s">
        <v>960</v>
      </c>
      <c r="J12" s="381" t="s">
        <v>960</v>
      </c>
      <c r="K12" s="381" t="s">
        <v>960</v>
      </c>
      <c r="L12" s="381" t="s">
        <v>960</v>
      </c>
      <c r="M12" s="381" t="s">
        <v>282</v>
      </c>
      <c r="N12" s="381" t="s">
        <v>773</v>
      </c>
      <c r="O12" s="381" t="s">
        <v>960</v>
      </c>
      <c r="P12" s="381" t="s">
        <v>960</v>
      </c>
      <c r="Q12" s="381" t="s">
        <v>814</v>
      </c>
      <c r="R12" s="381" t="s">
        <v>813</v>
      </c>
      <c r="S12" s="381" t="s">
        <v>1007</v>
      </c>
      <c r="Y12" s="276">
        <f t="shared" si="3"/>
        <v>10</v>
      </c>
      <c r="Z12">
        <f t="shared" si="1"/>
        <v>1</v>
      </c>
      <c r="AA12">
        <f t="shared" si="2"/>
        <v>11</v>
      </c>
      <c r="AB12" t="str">
        <f t="shared" si="0"/>
        <v>A11</v>
      </c>
      <c r="AC12" s="276" t="str" cm="1">
        <f t="array" ref="AC12">INDEX(B$2:S$19,Z12,AA12)</f>
        <v>VSS</v>
      </c>
      <c r="AD12" s="276" t="str">
        <f>IF(LEFT(AC12,3)="PIO",IF(_xlfn.XLOOKUP(AC12,#REF!,#REF!)="x","OK",AC12&amp;" not found"),"")</f>
        <v/>
      </c>
      <c r="AH12">
        <v>8</v>
      </c>
      <c r="AI12" t="s">
        <v>970</v>
      </c>
      <c r="AJ12">
        <v>8</v>
      </c>
    </row>
    <row r="13" spans="1:36" ht="30.25" customHeight="1" x14ac:dyDescent="0.35">
      <c r="A13" s="382" t="s">
        <v>974</v>
      </c>
      <c r="B13" s="381" t="s">
        <v>1005</v>
      </c>
      <c r="C13" s="381" t="s">
        <v>4</v>
      </c>
      <c r="D13" s="381" t="s">
        <v>11</v>
      </c>
      <c r="E13" s="381" t="s">
        <v>960</v>
      </c>
      <c r="F13" s="381" t="s">
        <v>960</v>
      </c>
      <c r="G13" s="381" t="s">
        <v>5</v>
      </c>
      <c r="H13" s="381" t="s">
        <v>13</v>
      </c>
      <c r="I13" s="381" t="s">
        <v>40</v>
      </c>
      <c r="J13" s="381" t="s">
        <v>138</v>
      </c>
      <c r="K13" s="381" t="s">
        <v>305</v>
      </c>
      <c r="L13" s="381" t="s">
        <v>304</v>
      </c>
      <c r="M13" s="381" t="s">
        <v>303</v>
      </c>
      <c r="N13" s="381" t="s">
        <v>772</v>
      </c>
      <c r="O13" s="381" t="s">
        <v>811</v>
      </c>
      <c r="P13" s="381" t="s">
        <v>812</v>
      </c>
      <c r="Q13" s="381" t="s">
        <v>261</v>
      </c>
      <c r="R13" s="381" t="s">
        <v>815</v>
      </c>
      <c r="S13" s="381" t="s">
        <v>816</v>
      </c>
      <c r="Y13" s="276">
        <f t="shared" si="3"/>
        <v>11</v>
      </c>
      <c r="Z13">
        <f t="shared" si="1"/>
        <v>1</v>
      </c>
      <c r="AA13">
        <f t="shared" si="2"/>
        <v>12</v>
      </c>
      <c r="AB13" t="str">
        <f t="shared" si="0"/>
        <v>A12</v>
      </c>
      <c r="AC13" s="276" t="str" cm="1">
        <f t="array" ref="AC13">INDEX(B$2:S$19,Z13,AA13)</f>
        <v>VDDIO_4</v>
      </c>
      <c r="AD13" s="276" t="str">
        <f>IF(LEFT(AC13,3)="PIO",IF(_xlfn.XLOOKUP(AC13,#REF!,#REF!)="x","OK",AC13&amp;" not found"),"")</f>
        <v/>
      </c>
      <c r="AH13">
        <v>7</v>
      </c>
      <c r="AI13" t="s">
        <v>969</v>
      </c>
      <c r="AJ13">
        <v>7</v>
      </c>
    </row>
    <row r="14" spans="1:36" ht="30.25" customHeight="1" x14ac:dyDescent="0.35">
      <c r="A14" s="382" t="s">
        <v>975</v>
      </c>
      <c r="B14" s="381" t="s">
        <v>136</v>
      </c>
      <c r="C14" s="381" t="s">
        <v>74</v>
      </c>
      <c r="D14" s="381" t="s">
        <v>67</v>
      </c>
      <c r="E14" s="381" t="s">
        <v>26</v>
      </c>
      <c r="F14" s="381" t="s">
        <v>2</v>
      </c>
      <c r="G14" s="381" t="s">
        <v>14</v>
      </c>
      <c r="H14" s="381" t="s">
        <v>24</v>
      </c>
      <c r="I14" s="381" t="s">
        <v>807</v>
      </c>
      <c r="J14" s="381" t="s">
        <v>276</v>
      </c>
      <c r="K14" s="381" t="s">
        <v>306</v>
      </c>
      <c r="L14" s="381" t="s">
        <v>265</v>
      </c>
      <c r="M14" s="381" t="s">
        <v>264</v>
      </c>
      <c r="N14" s="381" t="s">
        <v>263</v>
      </c>
      <c r="O14" s="381" t="s">
        <v>819</v>
      </c>
      <c r="P14" s="381" t="s">
        <v>960</v>
      </c>
      <c r="Q14" s="381" t="s">
        <v>277</v>
      </c>
      <c r="R14" s="381" t="s">
        <v>1001</v>
      </c>
      <c r="S14" s="381" t="s">
        <v>1001</v>
      </c>
      <c r="Y14" s="276">
        <f t="shared" si="3"/>
        <v>12</v>
      </c>
      <c r="Z14">
        <f t="shared" si="1"/>
        <v>1</v>
      </c>
      <c r="AA14">
        <f t="shared" si="2"/>
        <v>13</v>
      </c>
      <c r="AB14" t="str">
        <f t="shared" si="0"/>
        <v>A13</v>
      </c>
      <c r="AC14" s="276" t="str" cm="1">
        <f t="array" ref="AC14">INDEX(B$2:S$19,Z14,AA14)</f>
        <v>VDD1V8</v>
      </c>
      <c r="AD14" s="276" t="str">
        <f>IF(LEFT(AC14,3)="PIO",IF(_xlfn.XLOOKUP(AC14,#REF!,#REF!)="x","OK",AC14&amp;" not found"),"")</f>
        <v/>
      </c>
      <c r="AH14">
        <v>6</v>
      </c>
      <c r="AI14" t="s">
        <v>968</v>
      </c>
      <c r="AJ14">
        <v>6</v>
      </c>
    </row>
    <row r="15" spans="1:36" ht="30.25" customHeight="1" x14ac:dyDescent="0.35">
      <c r="A15" s="382" t="s">
        <v>980</v>
      </c>
      <c r="B15" s="381" t="s">
        <v>960</v>
      </c>
      <c r="C15" s="381" t="s">
        <v>960</v>
      </c>
      <c r="D15" s="381" t="s">
        <v>66</v>
      </c>
      <c r="E15" s="381" t="s">
        <v>960</v>
      </c>
      <c r="F15" s="381" t="s">
        <v>109</v>
      </c>
      <c r="G15" s="381" t="s">
        <v>58</v>
      </c>
      <c r="H15" s="381" t="s">
        <v>98</v>
      </c>
      <c r="I15" s="381" t="s">
        <v>960</v>
      </c>
      <c r="J15" s="381" t="s">
        <v>273</v>
      </c>
      <c r="K15" s="381" t="s">
        <v>272</v>
      </c>
      <c r="L15" s="381" t="s">
        <v>266</v>
      </c>
      <c r="M15" s="381" t="s">
        <v>960</v>
      </c>
      <c r="N15" s="381" t="s">
        <v>284</v>
      </c>
      <c r="O15" s="381" t="s">
        <v>810</v>
      </c>
      <c r="P15" s="381" t="s">
        <v>809</v>
      </c>
      <c r="Q15" s="381" t="s">
        <v>278</v>
      </c>
      <c r="R15" s="381" t="s">
        <v>292</v>
      </c>
      <c r="S15" s="381" t="s">
        <v>291</v>
      </c>
      <c r="Y15" s="276">
        <f t="shared" si="3"/>
        <v>13</v>
      </c>
      <c r="Z15">
        <f t="shared" si="1"/>
        <v>1</v>
      </c>
      <c r="AA15">
        <f t="shared" si="2"/>
        <v>14</v>
      </c>
      <c r="AB15" t="str">
        <f t="shared" si="0"/>
        <v>A14</v>
      </c>
      <c r="AC15" s="276" t="str" cm="1">
        <f t="array" ref="AC15">INDEX(B$2:S$19,Z15,AA15)</f>
        <v>XTALINSYS</v>
      </c>
      <c r="AD15" s="276" t="str">
        <f>IF(LEFT(AC15,3)="PIO",IF(_xlfn.XLOOKUP(AC15,#REF!,#REF!)="x","OK",AC15&amp;" not found"),"")</f>
        <v/>
      </c>
      <c r="AH15">
        <v>5</v>
      </c>
      <c r="AI15" t="s">
        <v>967</v>
      </c>
      <c r="AJ15">
        <v>5</v>
      </c>
    </row>
    <row r="16" spans="1:36" ht="30.25" customHeight="1" x14ac:dyDescent="0.35">
      <c r="A16" s="382" t="s">
        <v>983</v>
      </c>
      <c r="B16" s="381" t="s">
        <v>61</v>
      </c>
      <c r="C16" s="381" t="s">
        <v>60</v>
      </c>
      <c r="D16" s="381" t="s">
        <v>64</v>
      </c>
      <c r="E16" s="381" t="s">
        <v>111</v>
      </c>
      <c r="F16" s="381" t="s">
        <v>95</v>
      </c>
      <c r="G16" s="381" t="s">
        <v>960</v>
      </c>
      <c r="H16" s="381" t="s">
        <v>33</v>
      </c>
      <c r="I16" s="381" t="s">
        <v>960</v>
      </c>
      <c r="J16" s="381" t="s">
        <v>275</v>
      </c>
      <c r="K16" s="381" t="s">
        <v>268</v>
      </c>
      <c r="L16" s="381" t="s">
        <v>267</v>
      </c>
      <c r="M16" s="381" t="s">
        <v>960</v>
      </c>
      <c r="N16" s="381" t="s">
        <v>285</v>
      </c>
      <c r="O16" s="381" t="s">
        <v>960</v>
      </c>
      <c r="P16" s="381" t="s">
        <v>293</v>
      </c>
      <c r="Q16" s="381" t="s">
        <v>294</v>
      </c>
      <c r="R16" s="381" t="s">
        <v>289</v>
      </c>
      <c r="S16" s="381" t="s">
        <v>960</v>
      </c>
      <c r="Y16" s="276">
        <f t="shared" si="3"/>
        <v>14</v>
      </c>
      <c r="Z16">
        <f t="shared" si="1"/>
        <v>1</v>
      </c>
      <c r="AA16">
        <f t="shared" si="2"/>
        <v>15</v>
      </c>
      <c r="AB16" t="str">
        <f t="shared" si="0"/>
        <v>A15</v>
      </c>
      <c r="AC16" s="276" t="str" cm="1">
        <f t="array" ref="AC16">INDEX(B$2:S$19,Z16,AA16)</f>
        <v>VDD1V8_EUSB</v>
      </c>
      <c r="AD16" s="276" t="str">
        <f>IF(LEFT(AC16,3)="PIO",IF(_xlfn.XLOOKUP(AC16,#REF!,#REF!)="x","OK",AC16&amp;" not found"),"")</f>
        <v/>
      </c>
      <c r="AH16">
        <v>4</v>
      </c>
      <c r="AI16" t="s">
        <v>966</v>
      </c>
      <c r="AJ16">
        <v>4</v>
      </c>
    </row>
    <row r="17" spans="1:36" ht="30.25" customHeight="1" x14ac:dyDescent="0.35">
      <c r="A17" s="382" t="s">
        <v>986</v>
      </c>
      <c r="B17" s="381" t="s">
        <v>1005</v>
      </c>
      <c r="C17" s="381" t="s">
        <v>68</v>
      </c>
      <c r="D17" s="381" t="s">
        <v>65</v>
      </c>
      <c r="E17" s="381" t="s">
        <v>57</v>
      </c>
      <c r="F17" s="381" t="s">
        <v>141</v>
      </c>
      <c r="G17" s="381" t="s">
        <v>72</v>
      </c>
      <c r="H17" s="381" t="s">
        <v>135</v>
      </c>
      <c r="I17" s="381" t="s">
        <v>274</v>
      </c>
      <c r="J17" s="381" t="s">
        <v>270</v>
      </c>
      <c r="K17" s="381" t="s">
        <v>269</v>
      </c>
      <c r="L17" s="381" t="s">
        <v>262</v>
      </c>
      <c r="M17" s="381" t="s">
        <v>255</v>
      </c>
      <c r="N17" s="381" t="s">
        <v>260</v>
      </c>
      <c r="O17" s="381" t="s">
        <v>295</v>
      </c>
      <c r="P17" s="381" t="s">
        <v>296</v>
      </c>
      <c r="Q17" s="381" t="s">
        <v>937</v>
      </c>
      <c r="R17" s="381" t="s">
        <v>290</v>
      </c>
      <c r="S17" s="381" t="s">
        <v>298</v>
      </c>
      <c r="Y17" s="276">
        <f t="shared" si="3"/>
        <v>15</v>
      </c>
      <c r="Z17">
        <f t="shared" si="1"/>
        <v>1</v>
      </c>
      <c r="AA17">
        <f t="shared" si="2"/>
        <v>16</v>
      </c>
      <c r="AB17" t="str">
        <f t="shared" si="0"/>
        <v>A16</v>
      </c>
      <c r="AC17" s="276" t="str" cm="1">
        <f t="array" ref="AC17">INDEX(B$2:S$19,Z17,AA17)</f>
        <v>EUSB_DP</v>
      </c>
      <c r="AD17" s="276" t="str">
        <f>IF(LEFT(AC17,3)="PIO",IF(_xlfn.XLOOKUP(AC17,#REF!,#REF!)="x","OK",AC17&amp;" not found"),"")</f>
        <v/>
      </c>
      <c r="AH17">
        <v>3</v>
      </c>
      <c r="AI17" t="s">
        <v>965</v>
      </c>
      <c r="AJ17">
        <v>3</v>
      </c>
    </row>
    <row r="18" spans="1:36" ht="30.25" customHeight="1" x14ac:dyDescent="0.35">
      <c r="A18" s="382" t="s">
        <v>999</v>
      </c>
      <c r="B18" s="381" t="s">
        <v>629</v>
      </c>
      <c r="C18" s="381" t="s">
        <v>960</v>
      </c>
      <c r="D18" s="381" t="s">
        <v>16</v>
      </c>
      <c r="E18" s="381" t="s">
        <v>628</v>
      </c>
      <c r="F18" s="381" t="s">
        <v>1012</v>
      </c>
      <c r="G18" s="381" t="s">
        <v>1009</v>
      </c>
      <c r="H18" s="381" t="s">
        <v>827</v>
      </c>
      <c r="I18" s="381" t="s">
        <v>828</v>
      </c>
      <c r="J18" s="381" t="s">
        <v>271</v>
      </c>
      <c r="K18" s="381" t="s">
        <v>997</v>
      </c>
      <c r="L18" s="381" t="s">
        <v>256</v>
      </c>
      <c r="M18" s="381" t="s">
        <v>254</v>
      </c>
      <c r="N18" s="381" t="s">
        <v>259</v>
      </c>
      <c r="O18" s="381" t="s">
        <v>1003</v>
      </c>
      <c r="P18" s="381" t="s">
        <v>301</v>
      </c>
      <c r="Q18" s="381" t="s">
        <v>936</v>
      </c>
      <c r="R18" s="381" t="s">
        <v>935</v>
      </c>
      <c r="S18" s="381" t="s">
        <v>297</v>
      </c>
      <c r="Y18" s="276">
        <f t="shared" si="3"/>
        <v>16</v>
      </c>
      <c r="Z18">
        <f t="shared" si="1"/>
        <v>1</v>
      </c>
      <c r="AA18">
        <f t="shared" si="2"/>
        <v>17</v>
      </c>
      <c r="AB18" t="str">
        <f t="shared" si="0"/>
        <v>A17</v>
      </c>
      <c r="AC18" s="276" t="str" cm="1">
        <f t="array" ref="AC18">INDEX(B$2:S$19,Z18,AA18)</f>
        <v>EUSB_DM</v>
      </c>
      <c r="AD18" s="276" t="str">
        <f>IF(LEFT(AC18,3)="PIO",IF(_xlfn.XLOOKUP(AC18,#REF!,#REF!)="x","OK",AC18&amp;" not found"),"")</f>
        <v/>
      </c>
      <c r="AH18">
        <v>2</v>
      </c>
      <c r="AI18" t="s">
        <v>964</v>
      </c>
      <c r="AJ18">
        <v>2</v>
      </c>
    </row>
    <row r="19" spans="1:36" ht="30.25" customHeight="1" x14ac:dyDescent="0.35">
      <c r="A19" s="382" t="s">
        <v>998</v>
      </c>
      <c r="B19" s="381" t="s">
        <v>960</v>
      </c>
      <c r="C19" s="381" t="s">
        <v>961</v>
      </c>
      <c r="D19" s="381" t="s">
        <v>962</v>
      </c>
      <c r="E19" s="381" t="s">
        <v>628</v>
      </c>
      <c r="F19" s="381" t="s">
        <v>960</v>
      </c>
      <c r="G19" s="381" t="s">
        <v>1009</v>
      </c>
      <c r="H19" s="381" t="s">
        <v>627</v>
      </c>
      <c r="I19" s="381" t="s">
        <v>693</v>
      </c>
      <c r="J19" s="381" t="s">
        <v>626</v>
      </c>
      <c r="K19" s="381" t="s">
        <v>997</v>
      </c>
      <c r="L19" s="381" t="s">
        <v>257</v>
      </c>
      <c r="M19" s="381" t="s">
        <v>960</v>
      </c>
      <c r="N19" s="381" t="s">
        <v>258</v>
      </c>
      <c r="O19" s="381" t="s">
        <v>1003</v>
      </c>
      <c r="P19" s="381" t="s">
        <v>302</v>
      </c>
      <c r="Q19" s="381" t="s">
        <v>953</v>
      </c>
      <c r="R19" s="381" t="s">
        <v>1000</v>
      </c>
      <c r="S19" s="381" t="s">
        <v>1000</v>
      </c>
      <c r="Y19" s="276">
        <f t="shared" si="3"/>
        <v>17</v>
      </c>
      <c r="Z19">
        <f t="shared" si="1"/>
        <v>1</v>
      </c>
      <c r="AA19">
        <f t="shared" si="2"/>
        <v>18</v>
      </c>
      <c r="AB19" t="str">
        <f t="shared" si="0"/>
        <v>A18</v>
      </c>
      <c r="AC19" s="276" t="str" cm="1">
        <f t="array" ref="AC19">INDEX(B$2:S$19,Z19,AA19)</f>
        <v>VSS</v>
      </c>
      <c r="AD19" s="276" t="str">
        <f>IF(LEFT(AC19,3)="PIO",IF(_xlfn.XLOOKUP(AC19,#REF!,#REF!)="x","OK",AC19&amp;" not found"),"")</f>
        <v/>
      </c>
      <c r="AH19">
        <v>1</v>
      </c>
      <c r="AI19" t="s">
        <v>963</v>
      </c>
      <c r="AJ19">
        <v>1</v>
      </c>
    </row>
    <row r="20" spans="1:36" ht="30.25" customHeight="1" x14ac:dyDescent="0.35">
      <c r="Y20" s="276">
        <f t="shared" si="3"/>
        <v>18</v>
      </c>
      <c r="Z20">
        <f t="shared" si="1"/>
        <v>2</v>
      </c>
      <c r="AA20">
        <f t="shared" si="2"/>
        <v>1</v>
      </c>
      <c r="AB20" t="str">
        <f t="shared" si="0"/>
        <v>B1</v>
      </c>
      <c r="AC20" s="276" t="str" cm="1">
        <f t="array" ref="AC20">INDEX(B$2:S$19,Z20,AA20)</f>
        <v>MIPI_DSI_D1N</v>
      </c>
      <c r="AD20" s="276" t="str">
        <f>IF(LEFT(AC20,3)="PIO",IF(_xlfn.XLOOKUP(AC20,#REF!,#REF!)="x","OK",AC20&amp;" not found"),"")</f>
        <v/>
      </c>
    </row>
    <row r="21" spans="1:36" ht="15.5" x14ac:dyDescent="0.35">
      <c r="A21" s="396"/>
      <c r="B21" s="396"/>
      <c r="C21" s="396"/>
      <c r="D21" s="396"/>
      <c r="E21" s="396"/>
      <c r="F21" s="396"/>
      <c r="G21" s="396"/>
      <c r="H21" s="396"/>
      <c r="I21" s="396"/>
      <c r="J21" s="396"/>
      <c r="K21" s="396"/>
      <c r="L21" s="396"/>
      <c r="M21" s="396"/>
      <c r="N21" s="396"/>
      <c r="O21" s="396"/>
      <c r="P21" s="396"/>
      <c r="Q21" s="396"/>
      <c r="R21" s="396"/>
      <c r="S21" s="396"/>
      <c r="Y21" s="276">
        <f t="shared" si="3"/>
        <v>19</v>
      </c>
      <c r="Z21">
        <f t="shared" si="1"/>
        <v>2</v>
      </c>
      <c r="AA21">
        <f t="shared" si="2"/>
        <v>2</v>
      </c>
      <c r="AB21" t="str">
        <f t="shared" si="0"/>
        <v>B2</v>
      </c>
      <c r="AC21" s="276" t="str" cm="1">
        <f t="array" ref="AC21">INDEX(B$2:S$19,Z21,AA21)</f>
        <v>MIPI_DSI_CLKP</v>
      </c>
      <c r="AD21" s="276" t="str">
        <f>IF(LEFT(AC21,3)="PIO",IF(_xlfn.XLOOKUP(AC21,#REF!,#REF!)="x","OK",AC21&amp;" not found"),"")</f>
        <v/>
      </c>
    </row>
    <row r="22" spans="1:36" ht="30.25" customHeight="1" x14ac:dyDescent="0.35">
      <c r="E22" s="397"/>
      <c r="F22" s="397"/>
      <c r="G22" s="397"/>
      <c r="H22" s="397"/>
      <c r="I22" s="397"/>
      <c r="J22" s="397"/>
      <c r="K22" s="397"/>
      <c r="L22" s="397"/>
      <c r="M22" s="397"/>
      <c r="N22" s="397"/>
      <c r="O22" s="397"/>
      <c r="Y22" s="276">
        <f t="shared" si="3"/>
        <v>20</v>
      </c>
      <c r="Z22">
        <f t="shared" si="1"/>
        <v>2</v>
      </c>
      <c r="AA22">
        <f t="shared" si="2"/>
        <v>3</v>
      </c>
      <c r="AB22" t="str">
        <f t="shared" si="0"/>
        <v>B3</v>
      </c>
      <c r="AC22" s="276" t="str" cm="1">
        <f t="array" ref="AC22">INDEX(B$2:S$19,Z22,AA22)</f>
        <v>MIPI_DSI_CLKN</v>
      </c>
      <c r="AD22" s="276" t="str">
        <f>IF(LEFT(AC22,3)="PIO",IF(_xlfn.XLOOKUP(AC22,#REF!,#REF!)="x","OK",AC22&amp;" not found"),"")</f>
        <v/>
      </c>
    </row>
    <row r="23" spans="1:36" ht="30.25" customHeight="1" x14ac:dyDescent="0.35">
      <c r="Y23" s="276">
        <f t="shared" si="3"/>
        <v>21</v>
      </c>
      <c r="Z23">
        <f t="shared" si="1"/>
        <v>2</v>
      </c>
      <c r="AA23">
        <f t="shared" si="2"/>
        <v>4</v>
      </c>
      <c r="AB23" t="str">
        <f t="shared" si="0"/>
        <v>B4</v>
      </c>
      <c r="AC23" s="276" t="str" cm="1">
        <f t="array" ref="AC23">INDEX(B$2:S$19,Z23,AA23)</f>
        <v>MIPI_DSI_D0N</v>
      </c>
      <c r="AD23" s="276" t="str">
        <f>IF(LEFT(AC23,3)="PIO",IF(_xlfn.XLOOKUP(AC23,#REF!,#REF!)="x","OK",AC23&amp;" not found"),"")</f>
        <v/>
      </c>
    </row>
    <row r="24" spans="1:36" ht="30.25" customHeight="1" x14ac:dyDescent="0.35">
      <c r="Y24" s="276">
        <f t="shared" si="3"/>
        <v>22</v>
      </c>
      <c r="Z24">
        <f t="shared" si="1"/>
        <v>2</v>
      </c>
      <c r="AA24">
        <f t="shared" si="2"/>
        <v>5</v>
      </c>
      <c r="AB24" t="str">
        <f t="shared" si="0"/>
        <v>B5</v>
      </c>
      <c r="AC24" s="276" t="str" cm="1">
        <f t="array" ref="AC24">INDEX(B$2:S$19,Z24,AA24)</f>
        <v>VSS</v>
      </c>
      <c r="AD24" s="276" t="str">
        <f>IF(LEFT(AC24,3)="PIO",IF(_xlfn.XLOOKUP(AC24,#REF!,#REF!)="x","OK",AC24&amp;" not found"),"")</f>
        <v/>
      </c>
    </row>
    <row r="25" spans="1:36" ht="30.25" customHeight="1" x14ac:dyDescent="0.35">
      <c r="Y25" s="276">
        <f t="shared" si="3"/>
        <v>23</v>
      </c>
      <c r="Z25">
        <f t="shared" si="1"/>
        <v>2</v>
      </c>
      <c r="AA25">
        <f t="shared" si="2"/>
        <v>6</v>
      </c>
      <c r="AB25" t="str">
        <f t="shared" si="0"/>
        <v>B6</v>
      </c>
      <c r="AC25" s="276" t="str" cm="1">
        <f t="array" ref="AC25">INDEX(B$2:S$19,Z25,AA25)</f>
        <v>PIO7_0</v>
      </c>
      <c r="AD25" s="276" t="e">
        <f>IF(LEFT(AC25,3)="PIO",IF(_xlfn.XLOOKUP(AC25,#REF!,#REF!)="x","OK",AC25&amp;" not found"),"")</f>
        <v>#REF!</v>
      </c>
    </row>
    <row r="26" spans="1:36" ht="30.25" customHeight="1" x14ac:dyDescent="0.35">
      <c r="Y26" s="276">
        <f t="shared" si="3"/>
        <v>24</v>
      </c>
      <c r="Z26">
        <f t="shared" si="1"/>
        <v>2</v>
      </c>
      <c r="AA26">
        <f t="shared" si="2"/>
        <v>7</v>
      </c>
      <c r="AB26" t="str">
        <f t="shared" si="0"/>
        <v>B7</v>
      </c>
      <c r="AC26" s="276" t="str" cm="1">
        <f t="array" ref="AC26">INDEX(B$2:S$19,Z26,AA26)</f>
        <v>PIO7_6</v>
      </c>
      <c r="AD26" s="276" t="e">
        <f>IF(LEFT(AC26,3)="PIO",IF(_xlfn.XLOOKUP(AC26,#REF!,#REF!)="x","OK",AC26&amp;" not found"),"")</f>
        <v>#REF!</v>
      </c>
    </row>
    <row r="27" spans="1:36" ht="30.25" customHeight="1" x14ac:dyDescent="0.35">
      <c r="Y27" s="276">
        <f t="shared" si="3"/>
        <v>25</v>
      </c>
      <c r="Z27">
        <f t="shared" si="1"/>
        <v>2</v>
      </c>
      <c r="AA27">
        <f t="shared" si="2"/>
        <v>8</v>
      </c>
      <c r="AB27" t="str">
        <f t="shared" si="0"/>
        <v>B8</v>
      </c>
      <c r="AC27" s="276" t="str" cm="1">
        <f t="array" ref="AC27">INDEX(B$2:S$19,Z27,AA27)</f>
        <v>PIO7_7</v>
      </c>
      <c r="AD27" s="276" t="e">
        <f>IF(LEFT(AC27,3)="PIO",IF(_xlfn.XLOOKUP(AC27,#REF!,#REF!)="x","OK",AC27&amp;" not found"),"")</f>
        <v>#REF!</v>
      </c>
    </row>
    <row r="28" spans="1:36" ht="30.25" customHeight="1" x14ac:dyDescent="0.35">
      <c r="Y28" s="276">
        <f t="shared" si="3"/>
        <v>26</v>
      </c>
      <c r="Z28">
        <f t="shared" si="1"/>
        <v>2</v>
      </c>
      <c r="AA28">
        <f t="shared" si="2"/>
        <v>9</v>
      </c>
      <c r="AB28" t="str">
        <f t="shared" si="0"/>
        <v>B9</v>
      </c>
      <c r="AC28" s="276" t="str" cm="1">
        <f t="array" ref="AC28">INDEX(B$2:S$19,Z28,AA28)</f>
        <v>VDDIO_4</v>
      </c>
      <c r="AD28" s="276" t="str">
        <f>IF(LEFT(AC28,3)="PIO",IF(_xlfn.XLOOKUP(AC28,#REF!,#REF!)="x","OK",AC28&amp;" not found"),"")</f>
        <v/>
      </c>
    </row>
    <row r="29" spans="1:36" ht="30.25" customHeight="1" x14ac:dyDescent="0.35">
      <c r="Y29" s="276">
        <f t="shared" si="3"/>
        <v>27</v>
      </c>
      <c r="Z29">
        <f t="shared" si="1"/>
        <v>2</v>
      </c>
      <c r="AA29">
        <f t="shared" si="2"/>
        <v>10</v>
      </c>
      <c r="AB29" t="str">
        <f t="shared" si="0"/>
        <v>B10</v>
      </c>
      <c r="AC29" s="276" t="str" cm="1">
        <f t="array" ref="AC29">INDEX(B$2:S$19,Z29,AA29)</f>
        <v>PIO4_10</v>
      </c>
      <c r="AD29" s="276" t="e">
        <f>IF(LEFT(AC29,3)="PIO",IF(_xlfn.XLOOKUP(AC29,#REF!,#REF!)="x","OK",AC29&amp;" not found"),"")</f>
        <v>#REF!</v>
      </c>
    </row>
    <row r="30" spans="1:36" ht="30.25" customHeight="1" x14ac:dyDescent="0.35">
      <c r="Y30" s="276">
        <f t="shared" si="3"/>
        <v>28</v>
      </c>
      <c r="Z30">
        <f t="shared" si="1"/>
        <v>2</v>
      </c>
      <c r="AA30">
        <f t="shared" si="2"/>
        <v>11</v>
      </c>
      <c r="AB30" t="str">
        <f t="shared" si="0"/>
        <v>B11</v>
      </c>
      <c r="AC30" s="276" t="str" cm="1">
        <f t="array" ref="AC30">INDEX(B$2:S$19,Z30,AA30)</f>
        <v>PIO4_11</v>
      </c>
      <c r="AD30" s="276" t="e">
        <f>IF(LEFT(AC30,3)="PIO",IF(_xlfn.XLOOKUP(AC30,#REF!,#REF!)="x","OK",AC30&amp;" not found"),"")</f>
        <v>#REF!</v>
      </c>
    </row>
    <row r="31" spans="1:36" ht="30.25" customHeight="1" x14ac:dyDescent="0.35">
      <c r="Y31" s="276">
        <f t="shared" si="3"/>
        <v>29</v>
      </c>
      <c r="Z31">
        <f t="shared" si="1"/>
        <v>2</v>
      </c>
      <c r="AA31">
        <f t="shared" si="2"/>
        <v>12</v>
      </c>
      <c r="AB31" t="str">
        <f t="shared" si="0"/>
        <v>B12</v>
      </c>
      <c r="AC31" s="276" t="str" cm="1">
        <f t="array" ref="AC31">INDEX(B$2:S$19,Z31,AA31)</f>
        <v>PIO4_8</v>
      </c>
      <c r="AD31" s="276" t="e">
        <f>IF(LEFT(AC31,3)="PIO",IF(_xlfn.XLOOKUP(AC31,#REF!,#REF!)="x","OK",AC31&amp;" not found"),"")</f>
        <v>#REF!</v>
      </c>
    </row>
    <row r="32" spans="1:36" ht="30.25" customHeight="1" x14ac:dyDescent="0.35">
      <c r="Y32" s="276">
        <f t="shared" si="3"/>
        <v>30</v>
      </c>
      <c r="Z32">
        <f t="shared" si="1"/>
        <v>2</v>
      </c>
      <c r="AA32">
        <f t="shared" si="2"/>
        <v>13</v>
      </c>
      <c r="AB32" t="str">
        <f t="shared" si="0"/>
        <v>B13</v>
      </c>
      <c r="AC32" s="276" t="str" cm="1">
        <f t="array" ref="AC32">INDEX(B$2:S$19,Z32,AA32)</f>
        <v>VDD1V8</v>
      </c>
      <c r="AD32" s="276" t="str">
        <f>IF(LEFT(AC32,3)="PIO",IF(_xlfn.XLOOKUP(AC32,#REF!,#REF!)="x","OK",AC32&amp;" not found"),"")</f>
        <v/>
      </c>
    </row>
    <row r="33" spans="25:30" ht="30.25" customHeight="1" x14ac:dyDescent="0.35">
      <c r="Y33" s="276">
        <f t="shared" si="3"/>
        <v>31</v>
      </c>
      <c r="Z33">
        <f t="shared" si="1"/>
        <v>2</v>
      </c>
      <c r="AA33">
        <f t="shared" si="2"/>
        <v>14</v>
      </c>
      <c r="AB33" t="str">
        <f t="shared" si="0"/>
        <v>B14</v>
      </c>
      <c r="AC33" s="276" t="str" cm="1">
        <f t="array" ref="AC33">INDEX(B$2:S$19,Z33,AA33)</f>
        <v>XTALOUTSYS</v>
      </c>
      <c r="AD33" s="276" t="str">
        <f>IF(LEFT(AC33,3)="PIO",IF(_xlfn.XLOOKUP(AC33,#REF!,#REF!)="x","OK",AC33&amp;" not found"),"")</f>
        <v/>
      </c>
    </row>
    <row r="34" spans="25:30" ht="30.25" customHeight="1" x14ac:dyDescent="0.35">
      <c r="Y34" s="276">
        <f t="shared" si="3"/>
        <v>32</v>
      </c>
      <c r="Z34">
        <f t="shared" si="1"/>
        <v>2</v>
      </c>
      <c r="AA34">
        <f t="shared" si="2"/>
        <v>15</v>
      </c>
      <c r="AB34" t="str">
        <f t="shared" si="0"/>
        <v>B15</v>
      </c>
      <c r="AC34" s="276" t="str" cm="1">
        <f t="array" ref="AC34">INDEX(B$2:S$19,Z34,AA34)</f>
        <v>VSS_EUSB</v>
      </c>
      <c r="AD34" s="276" t="str">
        <f>IF(LEFT(AC34,3)="PIO",IF(_xlfn.XLOOKUP(AC34,#REF!,#REF!)="x","OK",AC34&amp;" not found"),"")</f>
        <v/>
      </c>
    </row>
    <row r="35" spans="25:30" ht="30.25" customHeight="1" x14ac:dyDescent="0.35">
      <c r="Y35" s="276">
        <f t="shared" si="3"/>
        <v>33</v>
      </c>
      <c r="Z35">
        <f t="shared" si="1"/>
        <v>2</v>
      </c>
      <c r="AA35">
        <f t="shared" si="2"/>
        <v>16</v>
      </c>
      <c r="AB35" t="str">
        <f t="shared" si="0"/>
        <v>B16</v>
      </c>
      <c r="AC35" s="276" t="str" cm="1">
        <f t="array" ref="AC35">INDEX(B$2:S$19,Z35,AA35)</f>
        <v>VDD1V2_EUSB</v>
      </c>
      <c r="AD35" s="276" t="str">
        <f>IF(LEFT(AC35,3)="PIO",IF(_xlfn.XLOOKUP(AC35,#REF!,#REF!)="x","OK",AC35&amp;" not found"),"")</f>
        <v/>
      </c>
    </row>
    <row r="36" spans="25:30" ht="30.25" customHeight="1" x14ac:dyDescent="0.35">
      <c r="Y36" s="276">
        <f t="shared" si="3"/>
        <v>34</v>
      </c>
      <c r="Z36">
        <f t="shared" si="1"/>
        <v>2</v>
      </c>
      <c r="AA36">
        <f t="shared" si="2"/>
        <v>17</v>
      </c>
      <c r="AB36" t="str">
        <f t="shared" si="0"/>
        <v>B17</v>
      </c>
      <c r="AC36" s="276" t="str" cm="1">
        <f t="array" ref="AC36">INDEX(B$2:S$19,Z36,AA36)</f>
        <v>VSS</v>
      </c>
      <c r="AD36" s="276" t="str">
        <f>IF(LEFT(AC36,3)="PIO",IF(_xlfn.XLOOKUP(AC36,#REF!,#REF!)="x","OK",AC36&amp;" not found"),"")</f>
        <v/>
      </c>
    </row>
    <row r="37" spans="25:30" ht="30.25" customHeight="1" x14ac:dyDescent="0.35">
      <c r="Y37" s="276">
        <f t="shared" si="3"/>
        <v>35</v>
      </c>
      <c r="Z37">
        <f t="shared" si="1"/>
        <v>2</v>
      </c>
      <c r="AA37">
        <f t="shared" si="2"/>
        <v>18</v>
      </c>
      <c r="AB37" t="str">
        <f t="shared" si="0"/>
        <v>B18</v>
      </c>
      <c r="AC37" s="276" t="str" cm="1">
        <f t="array" ref="AC37">INDEX(B$2:S$19,Z37,AA37)</f>
        <v>USB0_DP</v>
      </c>
      <c r="AD37" s="276" t="str">
        <f>IF(LEFT(AC37,3)="PIO",IF(_xlfn.XLOOKUP(AC37,#REF!,#REF!)="x","OK",AC37&amp;" not found"),"")</f>
        <v/>
      </c>
    </row>
    <row r="38" spans="25:30" ht="30.25" customHeight="1" x14ac:dyDescent="0.35">
      <c r="Y38" s="276">
        <f t="shared" si="3"/>
        <v>36</v>
      </c>
      <c r="Z38">
        <f t="shared" si="1"/>
        <v>3</v>
      </c>
      <c r="AA38">
        <f t="shared" si="2"/>
        <v>1</v>
      </c>
      <c r="AB38" t="str">
        <f t="shared" si="0"/>
        <v>C1</v>
      </c>
      <c r="AC38" s="276" t="str" cm="1">
        <f t="array" ref="AC38">INDEX(B$2:S$19,Z38,AA38)</f>
        <v>VDD2_3</v>
      </c>
      <c r="AD38" s="276" t="str">
        <f>IF(LEFT(AC38,3)="PIO",IF(_xlfn.XLOOKUP(AC38,#REF!,#REF!)="x","OK",AC38&amp;" not found"),"")</f>
        <v/>
      </c>
    </row>
    <row r="39" spans="25:30" ht="30.25" customHeight="1" x14ac:dyDescent="0.35">
      <c r="Y39" s="276">
        <f t="shared" si="3"/>
        <v>37</v>
      </c>
      <c r="Z39">
        <f t="shared" si="1"/>
        <v>3</v>
      </c>
      <c r="AA39">
        <f t="shared" si="2"/>
        <v>2</v>
      </c>
      <c r="AB39" t="str">
        <f t="shared" si="0"/>
        <v>C2</v>
      </c>
      <c r="AC39" s="276" t="str" cm="1">
        <f t="array" ref="AC39">INDEX(B$2:S$19,Z39,AA39)</f>
        <v>VDD1V8_MIPI</v>
      </c>
      <c r="AD39" s="276" t="str">
        <f>IF(LEFT(AC39,3)="PIO",IF(_xlfn.XLOOKUP(AC39,#REF!,#REF!)="x","OK",AC39&amp;" not found"),"")</f>
        <v/>
      </c>
    </row>
    <row r="40" spans="25:30" ht="30.25" customHeight="1" x14ac:dyDescent="0.35">
      <c r="Y40" s="276">
        <f t="shared" si="3"/>
        <v>38</v>
      </c>
      <c r="Z40">
        <f t="shared" si="1"/>
        <v>3</v>
      </c>
      <c r="AA40">
        <f t="shared" si="2"/>
        <v>3</v>
      </c>
      <c r="AB40" t="str">
        <f t="shared" si="0"/>
        <v>C3</v>
      </c>
      <c r="AC40" s="276" t="str" cm="1">
        <f t="array" ref="AC40">INDEX(B$2:S$19,Z40,AA40)</f>
        <v>PIO3_3</v>
      </c>
      <c r="AD40" s="276" t="e">
        <f>IF(LEFT(AC40,3)="PIO",IF(_xlfn.XLOOKUP(AC40,#REF!,#REF!)="x","OK",AC40&amp;" not found"),"")</f>
        <v>#REF!</v>
      </c>
    </row>
    <row r="41" spans="25:30" ht="30.25" customHeight="1" x14ac:dyDescent="0.35">
      <c r="Y41" s="276">
        <f t="shared" si="3"/>
        <v>39</v>
      </c>
      <c r="Z41">
        <f t="shared" si="1"/>
        <v>3</v>
      </c>
      <c r="AA41">
        <f t="shared" si="2"/>
        <v>4</v>
      </c>
      <c r="AB41" t="str">
        <f t="shared" si="0"/>
        <v>C4</v>
      </c>
      <c r="AC41" s="276" t="str" cm="1">
        <f t="array" ref="AC41">INDEX(B$2:S$19,Z41,AA41)</f>
        <v>VDD1V1_MIPI_CAP</v>
      </c>
      <c r="AD41" s="276" t="str">
        <f>IF(LEFT(AC41,3)="PIO",IF(_xlfn.XLOOKUP(AC41,#REF!,#REF!)="x","OK",AC41&amp;" not found"),"")</f>
        <v/>
      </c>
    </row>
    <row r="42" spans="25:30" ht="30.25" customHeight="1" x14ac:dyDescent="0.35">
      <c r="Y42" s="276">
        <f t="shared" si="3"/>
        <v>40</v>
      </c>
      <c r="Z42">
        <f t="shared" si="1"/>
        <v>3</v>
      </c>
      <c r="AA42">
        <f t="shared" si="2"/>
        <v>5</v>
      </c>
      <c r="AB42" t="str">
        <f t="shared" si="0"/>
        <v>C5</v>
      </c>
      <c r="AC42" s="276" t="str" cm="1">
        <f t="array" ref="AC42">INDEX(B$2:S$19,Z42,AA42)</f>
        <v>PIO7_11</v>
      </c>
      <c r="AD42" s="276" t="e">
        <f>IF(LEFT(AC42,3)="PIO",IF(_xlfn.XLOOKUP(AC42,#REF!,#REF!)="x","OK",AC42&amp;" not found"),"")</f>
        <v>#REF!</v>
      </c>
    </row>
    <row r="43" spans="25:30" ht="30.25" customHeight="1" x14ac:dyDescent="0.35">
      <c r="Y43" s="276">
        <f t="shared" si="3"/>
        <v>41</v>
      </c>
      <c r="Z43">
        <f t="shared" si="1"/>
        <v>3</v>
      </c>
      <c r="AA43">
        <f t="shared" si="2"/>
        <v>6</v>
      </c>
      <c r="AB43" t="str">
        <f t="shared" si="0"/>
        <v>C6</v>
      </c>
      <c r="AC43" s="276" t="str" cm="1">
        <f t="array" ref="AC43">INDEX(B$2:S$19,Z43,AA43)</f>
        <v>PIO7_8</v>
      </c>
      <c r="AD43" s="276" t="e">
        <f>IF(LEFT(AC43,3)="PIO",IF(_xlfn.XLOOKUP(AC43,#REF!,#REF!)="x","OK",AC43&amp;" not found"),"")</f>
        <v>#REF!</v>
      </c>
    </row>
    <row r="44" spans="25:30" ht="30.25" customHeight="1" x14ac:dyDescent="0.35">
      <c r="Y44" s="276">
        <f t="shared" si="3"/>
        <v>42</v>
      </c>
      <c r="Z44">
        <f t="shared" si="1"/>
        <v>3</v>
      </c>
      <c r="AA44">
        <f t="shared" si="2"/>
        <v>7</v>
      </c>
      <c r="AB44" t="str">
        <f t="shared" si="0"/>
        <v>C7</v>
      </c>
      <c r="AC44" s="276" t="str" cm="1">
        <f t="array" ref="AC44">INDEX(B$2:S$19,Z44,AA44)</f>
        <v>PIO7_1</v>
      </c>
      <c r="AD44" s="276" t="e">
        <f>IF(LEFT(AC44,3)="PIO",IF(_xlfn.XLOOKUP(AC44,#REF!,#REF!)="x","OK",AC44&amp;" not found"),"")</f>
        <v>#REF!</v>
      </c>
    </row>
    <row r="45" spans="25:30" ht="30.25" customHeight="1" x14ac:dyDescent="0.35">
      <c r="Y45" s="276">
        <f t="shared" si="3"/>
        <v>43</v>
      </c>
      <c r="Z45">
        <f t="shared" si="1"/>
        <v>3</v>
      </c>
      <c r="AA45">
        <f t="shared" si="2"/>
        <v>8</v>
      </c>
      <c r="AB45" t="str">
        <f t="shared" si="0"/>
        <v>C8</v>
      </c>
      <c r="AC45" s="276" t="str" cm="1">
        <f t="array" ref="AC45">INDEX(B$2:S$19,Z45,AA45)</f>
        <v>PIO4_6</v>
      </c>
      <c r="AD45" s="276" t="e">
        <f>IF(LEFT(AC45,3)="PIO",IF(_xlfn.XLOOKUP(AC45,#REF!,#REF!)="x","OK",AC45&amp;" not found"),"")</f>
        <v>#REF!</v>
      </c>
    </row>
    <row r="46" spans="25:30" ht="30.25" customHeight="1" x14ac:dyDescent="0.35">
      <c r="Y46" s="276">
        <f t="shared" si="3"/>
        <v>44</v>
      </c>
      <c r="Z46">
        <f t="shared" si="1"/>
        <v>3</v>
      </c>
      <c r="AA46">
        <f t="shared" si="2"/>
        <v>9</v>
      </c>
      <c r="AB46" t="str">
        <f t="shared" si="0"/>
        <v>C9</v>
      </c>
      <c r="AC46" s="276" t="str" cm="1">
        <f t="array" ref="AC46">INDEX(B$2:S$19,Z46,AA46)</f>
        <v>PIO4_4</v>
      </c>
      <c r="AD46" s="276" t="e">
        <f>IF(LEFT(AC46,3)="PIO",IF(_xlfn.XLOOKUP(AC46,#REF!,#REF!)="x","OK",AC46&amp;" not found"),"")</f>
        <v>#REF!</v>
      </c>
    </row>
    <row r="47" spans="25:30" ht="30.25" customHeight="1" x14ac:dyDescent="0.35">
      <c r="Y47" s="276">
        <f t="shared" si="3"/>
        <v>45</v>
      </c>
      <c r="Z47">
        <f t="shared" si="1"/>
        <v>3</v>
      </c>
      <c r="AA47">
        <f t="shared" si="2"/>
        <v>10</v>
      </c>
      <c r="AB47" t="str">
        <f t="shared" si="0"/>
        <v>C10</v>
      </c>
      <c r="AC47" s="276" t="str" cm="1">
        <f t="array" ref="AC47">INDEX(B$2:S$19,Z47,AA47)</f>
        <v>PIO4_3</v>
      </c>
      <c r="AD47" s="276" t="e">
        <f>IF(LEFT(AC47,3)="PIO",IF(_xlfn.XLOOKUP(AC47,#REF!,#REF!)="x","OK",AC47&amp;" not found"),"")</f>
        <v>#REF!</v>
      </c>
    </row>
    <row r="48" spans="25:30" ht="30.25" customHeight="1" x14ac:dyDescent="0.35">
      <c r="Y48" s="276">
        <f t="shared" si="3"/>
        <v>46</v>
      </c>
      <c r="Z48">
        <f t="shared" si="1"/>
        <v>3</v>
      </c>
      <c r="AA48">
        <f t="shared" si="2"/>
        <v>11</v>
      </c>
      <c r="AB48" t="str">
        <f t="shared" si="0"/>
        <v>C11</v>
      </c>
      <c r="AC48" s="276" t="str" cm="1">
        <f t="array" ref="AC48">INDEX(B$2:S$19,Z48,AA48)</f>
        <v>PIO4_2</v>
      </c>
      <c r="AD48" s="276" t="e">
        <f>IF(LEFT(AC48,3)="PIO",IF(_xlfn.XLOOKUP(AC48,#REF!,#REF!)="x","OK",AC48&amp;" not found"),"")</f>
        <v>#REF!</v>
      </c>
    </row>
    <row r="49" spans="25:30" ht="30.25" customHeight="1" x14ac:dyDescent="0.35">
      <c r="Y49" s="276">
        <f t="shared" si="3"/>
        <v>47</v>
      </c>
      <c r="Z49">
        <f t="shared" si="1"/>
        <v>3</v>
      </c>
      <c r="AA49">
        <f t="shared" si="2"/>
        <v>12</v>
      </c>
      <c r="AB49" t="str">
        <f t="shared" si="0"/>
        <v>C12</v>
      </c>
      <c r="AC49" s="276" t="str" cm="1">
        <f t="array" ref="AC49">INDEX(B$2:S$19,Z49,AA49)</f>
        <v>PIO4_9</v>
      </c>
      <c r="AD49" s="276" t="e">
        <f>IF(LEFT(AC49,3)="PIO",IF(_xlfn.XLOOKUP(AC49,#REF!,#REF!)="x","OK",AC49&amp;" not found"),"")</f>
        <v>#REF!</v>
      </c>
    </row>
    <row r="50" spans="25:30" ht="30.25" customHeight="1" x14ac:dyDescent="0.35">
      <c r="Y50" s="276">
        <f t="shared" si="3"/>
        <v>48</v>
      </c>
      <c r="Z50">
        <f t="shared" si="1"/>
        <v>3</v>
      </c>
      <c r="AA50">
        <f t="shared" si="2"/>
        <v>13</v>
      </c>
      <c r="AB50" t="str">
        <f t="shared" si="0"/>
        <v>C13</v>
      </c>
      <c r="AC50" s="276" t="str" cm="1">
        <f t="array" ref="AC50">INDEX(B$2:S$19,Z50,AA50)</f>
        <v>PIO4_7</v>
      </c>
      <c r="AD50" s="276" t="e">
        <f>IF(LEFT(AC50,3)="PIO",IF(_xlfn.XLOOKUP(AC50,#REF!,#REF!)="x","OK",AC50&amp;" not found"),"")</f>
        <v>#REF!</v>
      </c>
    </row>
    <row r="51" spans="25:30" ht="30.25" customHeight="1" x14ac:dyDescent="0.35">
      <c r="Y51" s="276">
        <f t="shared" si="3"/>
        <v>49</v>
      </c>
      <c r="Z51">
        <f t="shared" si="1"/>
        <v>3</v>
      </c>
      <c r="AA51">
        <f t="shared" si="2"/>
        <v>14</v>
      </c>
      <c r="AB51" t="str">
        <f t="shared" si="0"/>
        <v>C14</v>
      </c>
      <c r="AC51" s="276" t="str" cm="1">
        <f t="array" ref="AC51">INDEX(B$2:S$19,Z51,AA51)</f>
        <v>VSSA_1</v>
      </c>
      <c r="AD51" s="276" t="str">
        <f>IF(LEFT(AC51,3)="PIO",IF(_xlfn.XLOOKUP(AC51,#REF!,#REF!)="x","OK",AC51&amp;" not found"),"")</f>
        <v/>
      </c>
    </row>
    <row r="52" spans="25:30" ht="30.25" customHeight="1" x14ac:dyDescent="0.35">
      <c r="Y52" s="276">
        <f t="shared" si="3"/>
        <v>50</v>
      </c>
      <c r="Z52">
        <f t="shared" si="1"/>
        <v>3</v>
      </c>
      <c r="AA52">
        <f t="shared" si="2"/>
        <v>15</v>
      </c>
      <c r="AB52" t="str">
        <f t="shared" si="0"/>
        <v>C15</v>
      </c>
      <c r="AC52" s="276" t="str" cm="1">
        <f t="array" ref="AC52">INDEX(B$2:S$19,Z52,AA52)</f>
        <v>PIO6_5</v>
      </c>
      <c r="AD52" s="276" t="e">
        <f>IF(LEFT(AC52,3)="PIO",IF(_xlfn.XLOOKUP(AC52,#REF!,#REF!)="x","OK",AC52&amp;" not found"),"")</f>
        <v>#REF!</v>
      </c>
    </row>
    <row r="53" spans="25:30" ht="30.25" customHeight="1" x14ac:dyDescent="0.35">
      <c r="Y53" s="276">
        <f t="shared" si="3"/>
        <v>51</v>
      </c>
      <c r="Z53">
        <f t="shared" si="1"/>
        <v>3</v>
      </c>
      <c r="AA53">
        <f t="shared" si="2"/>
        <v>16</v>
      </c>
      <c r="AB53" t="str">
        <f t="shared" si="0"/>
        <v>C16</v>
      </c>
      <c r="AC53" s="276" t="str" cm="1">
        <f t="array" ref="AC53">INDEX(B$2:S$19,Z53,AA53)</f>
        <v>USB0_VBUS_DETECT</v>
      </c>
      <c r="AD53" s="276" t="str">
        <f>IF(LEFT(AC53,3)="PIO",IF(_xlfn.XLOOKUP(AC53,#REF!,#REF!)="x","OK",AC53&amp;" not found"),"")</f>
        <v/>
      </c>
    </row>
    <row r="54" spans="25:30" ht="30.25" customHeight="1" x14ac:dyDescent="0.35">
      <c r="Y54" s="276">
        <f t="shared" si="3"/>
        <v>52</v>
      </c>
      <c r="Z54">
        <f t="shared" si="1"/>
        <v>3</v>
      </c>
      <c r="AA54">
        <f t="shared" si="2"/>
        <v>17</v>
      </c>
      <c r="AB54" t="str">
        <f t="shared" si="0"/>
        <v>C17</v>
      </c>
      <c r="AC54" s="276" t="str" cm="1">
        <f t="array" ref="AC54">INDEX(B$2:S$19,Z54,AA54)</f>
        <v>VDDN_1</v>
      </c>
      <c r="AD54" s="276" t="str">
        <f>IF(LEFT(AC54,3)="PIO",IF(_xlfn.XLOOKUP(AC54,#REF!,#REF!)="x","OK",AC54&amp;" not found"),"")</f>
        <v/>
      </c>
    </row>
    <row r="55" spans="25:30" ht="30.25" customHeight="1" x14ac:dyDescent="0.35">
      <c r="Y55" s="276">
        <f t="shared" si="3"/>
        <v>53</v>
      </c>
      <c r="Z55">
        <f t="shared" si="1"/>
        <v>3</v>
      </c>
      <c r="AA55">
        <f t="shared" si="2"/>
        <v>18</v>
      </c>
      <c r="AB55" t="str">
        <f t="shared" si="0"/>
        <v>C18</v>
      </c>
      <c r="AC55" s="276" t="str" cm="1">
        <f t="array" ref="AC55">INDEX(B$2:S$19,Z55,AA55)</f>
        <v>USB0_DM</v>
      </c>
      <c r="AD55" s="276" t="str">
        <f>IF(LEFT(AC55,3)="PIO",IF(_xlfn.XLOOKUP(AC55,#REF!,#REF!)="x","OK",AC55&amp;" not found"),"")</f>
        <v/>
      </c>
    </row>
    <row r="56" spans="25:30" ht="30.25" customHeight="1" x14ac:dyDescent="0.35">
      <c r="Y56" s="276">
        <f t="shared" si="3"/>
        <v>54</v>
      </c>
      <c r="Z56">
        <f t="shared" si="1"/>
        <v>4</v>
      </c>
      <c r="AA56">
        <f t="shared" si="2"/>
        <v>1</v>
      </c>
      <c r="AB56" t="str">
        <f t="shared" si="0"/>
        <v>D1</v>
      </c>
      <c r="AC56" s="276" t="str" cm="1">
        <f t="array" ref="AC56">INDEX(B$2:S$19,Z56,AA56)</f>
        <v>VDDIO_0_3</v>
      </c>
      <c r="AD56" s="276" t="str">
        <f>IF(LEFT(AC56,3)="PIO",IF(_xlfn.XLOOKUP(AC56,#REF!,#REF!)="x","OK",AC56&amp;" not found"),"")</f>
        <v/>
      </c>
    </row>
    <row r="57" spans="25:30" ht="30.25" customHeight="1" x14ac:dyDescent="0.35">
      <c r="Y57" s="276">
        <f t="shared" si="3"/>
        <v>55</v>
      </c>
      <c r="Z57">
        <f t="shared" si="1"/>
        <v>4</v>
      </c>
      <c r="AA57">
        <f t="shared" si="2"/>
        <v>2</v>
      </c>
      <c r="AB57" t="str">
        <f t="shared" si="0"/>
        <v>D2</v>
      </c>
      <c r="AC57" s="276" t="str" cm="1">
        <f t="array" ref="AC57">INDEX(B$2:S$19,Z57,AA57)</f>
        <v>PIO3_2</v>
      </c>
      <c r="AD57" s="276" t="e">
        <f>IF(LEFT(AC57,3)="PIO",IF(_xlfn.XLOOKUP(AC57,#REF!,#REF!)="x","OK",AC57&amp;" not found"),"")</f>
        <v>#REF!</v>
      </c>
    </row>
    <row r="58" spans="25:30" ht="30.25" customHeight="1" x14ac:dyDescent="0.35">
      <c r="Y58" s="276">
        <f t="shared" si="3"/>
        <v>56</v>
      </c>
      <c r="Z58">
        <f t="shared" si="1"/>
        <v>4</v>
      </c>
      <c r="AA58">
        <f t="shared" si="2"/>
        <v>3</v>
      </c>
      <c r="AB58" t="str">
        <f t="shared" si="0"/>
        <v>D3</v>
      </c>
      <c r="AC58" s="276" t="str" cm="1">
        <f t="array" ref="AC58">INDEX(B$2:S$19,Z58,AA58)</f>
        <v>PIO2_15</v>
      </c>
      <c r="AD58" s="276" t="e">
        <f>IF(LEFT(AC58,3)="PIO",IF(_xlfn.XLOOKUP(AC58,#REF!,#REF!)="x","OK",AC58&amp;" not found"),"")</f>
        <v>#REF!</v>
      </c>
    </row>
    <row r="59" spans="25:30" ht="30.25" customHeight="1" x14ac:dyDescent="0.35">
      <c r="Y59" s="276">
        <f t="shared" si="3"/>
        <v>57</v>
      </c>
      <c r="Z59">
        <f t="shared" si="1"/>
        <v>4</v>
      </c>
      <c r="AA59">
        <f t="shared" si="2"/>
        <v>4</v>
      </c>
      <c r="AB59" t="str">
        <f t="shared" si="0"/>
        <v>D4</v>
      </c>
      <c r="AC59" s="276" t="str" cm="1">
        <f t="array" ref="AC59">INDEX(B$2:S$19,Z59,AA59)</f>
        <v>PIO2_14</v>
      </c>
      <c r="AD59" s="276" t="e">
        <f>IF(LEFT(AC59,3)="PIO",IF(_xlfn.XLOOKUP(AC59,#REF!,#REF!)="x","OK",AC59&amp;" not found"),"")</f>
        <v>#REF!</v>
      </c>
    </row>
    <row r="60" spans="25:30" ht="30.25" customHeight="1" x14ac:dyDescent="0.35">
      <c r="Y60" s="276">
        <f t="shared" si="3"/>
        <v>58</v>
      </c>
      <c r="Z60">
        <f t="shared" si="1"/>
        <v>4</v>
      </c>
      <c r="AA60">
        <f t="shared" si="2"/>
        <v>5</v>
      </c>
      <c r="AB60" t="str">
        <f t="shared" si="0"/>
        <v>D5</v>
      </c>
      <c r="AC60" s="276" t="str" cm="1">
        <f t="array" ref="AC60">INDEX(B$2:S$19,Z60,AA60)</f>
        <v>VSS</v>
      </c>
      <c r="AD60" s="276" t="str">
        <f>IF(LEFT(AC60,3)="PIO",IF(_xlfn.XLOOKUP(AC60,#REF!,#REF!)="x","OK",AC60&amp;" not found"),"")</f>
        <v/>
      </c>
    </row>
    <row r="61" spans="25:30" ht="30.25" customHeight="1" x14ac:dyDescent="0.35">
      <c r="Y61" s="276">
        <f t="shared" si="3"/>
        <v>59</v>
      </c>
      <c r="Z61">
        <f t="shared" si="1"/>
        <v>4</v>
      </c>
      <c r="AA61">
        <f t="shared" si="2"/>
        <v>6</v>
      </c>
      <c r="AB61" t="str">
        <f t="shared" si="0"/>
        <v>D6</v>
      </c>
      <c r="AC61" s="276" t="str" cm="1">
        <f t="array" ref="AC61">INDEX(B$2:S$19,Z61,AA61)</f>
        <v>PIO7_5</v>
      </c>
      <c r="AD61" s="276" t="e">
        <f>IF(LEFT(AC61,3)="PIO",IF(_xlfn.XLOOKUP(AC61,#REF!,#REF!)="x","OK",AC61&amp;" not found"),"")</f>
        <v>#REF!</v>
      </c>
    </row>
    <row r="62" spans="25:30" ht="30.25" customHeight="1" x14ac:dyDescent="0.35">
      <c r="Y62" s="276">
        <f t="shared" si="3"/>
        <v>60</v>
      </c>
      <c r="Z62">
        <f t="shared" si="1"/>
        <v>4</v>
      </c>
      <c r="AA62">
        <f t="shared" si="2"/>
        <v>7</v>
      </c>
      <c r="AB62" t="str">
        <f t="shared" si="0"/>
        <v>D7</v>
      </c>
      <c r="AC62" s="276" t="str" cm="1">
        <f t="array" ref="AC62">INDEX(B$2:S$19,Z62,AA62)</f>
        <v>VSS</v>
      </c>
      <c r="AD62" s="276" t="str">
        <f>IF(LEFT(AC62,3)="PIO",IF(_xlfn.XLOOKUP(AC62,#REF!,#REF!)="x","OK",AC62&amp;" not found"),"")</f>
        <v/>
      </c>
    </row>
    <row r="63" spans="25:30" ht="30.25" customHeight="1" x14ac:dyDescent="0.35">
      <c r="Y63" s="276">
        <f t="shared" si="3"/>
        <v>61</v>
      </c>
      <c r="Z63">
        <f t="shared" si="1"/>
        <v>4</v>
      </c>
      <c r="AA63">
        <f t="shared" si="2"/>
        <v>8</v>
      </c>
      <c r="AB63" t="str">
        <f t="shared" si="0"/>
        <v>D8</v>
      </c>
      <c r="AC63" s="276" t="str" cm="1">
        <f t="array" ref="AC63">INDEX(B$2:S$19,Z63,AA63)</f>
        <v>PIO4_0</v>
      </c>
      <c r="AD63" s="276" t="e">
        <f>IF(LEFT(AC63,3)="PIO",IF(_xlfn.XLOOKUP(AC63,#REF!,#REF!)="x","OK",AC63&amp;" not found"),"")</f>
        <v>#REF!</v>
      </c>
    </row>
    <row r="64" spans="25:30" ht="30.25" customHeight="1" x14ac:dyDescent="0.35">
      <c r="Y64" s="276">
        <f t="shared" si="3"/>
        <v>62</v>
      </c>
      <c r="Z64">
        <f t="shared" si="1"/>
        <v>4</v>
      </c>
      <c r="AA64">
        <f t="shared" si="2"/>
        <v>9</v>
      </c>
      <c r="AB64" t="str">
        <f t="shared" si="0"/>
        <v>D9</v>
      </c>
      <c r="AC64" s="276" t="str" cm="1">
        <f t="array" ref="AC64">INDEX(B$2:S$19,Z64,AA64)</f>
        <v>PIO4_1</v>
      </c>
      <c r="AD64" s="276" t="e">
        <f>IF(LEFT(AC64,3)="PIO",IF(_xlfn.XLOOKUP(AC64,#REF!,#REF!)="x","OK",AC64&amp;" not found"),"")</f>
        <v>#REF!</v>
      </c>
    </row>
    <row r="65" spans="25:30" ht="30.25" customHeight="1" x14ac:dyDescent="0.35">
      <c r="Y65" s="276">
        <f t="shared" si="3"/>
        <v>63</v>
      </c>
      <c r="Z65">
        <f t="shared" si="1"/>
        <v>4</v>
      </c>
      <c r="AA65">
        <f t="shared" si="2"/>
        <v>10</v>
      </c>
      <c r="AB65" t="str">
        <f t="shared" si="0"/>
        <v>D10</v>
      </c>
      <c r="AC65" s="276" t="str" cm="1">
        <f t="array" ref="AC65">INDEX(B$2:S$19,Z65,AA65)</f>
        <v>PIO4_20</v>
      </c>
      <c r="AD65" s="276" t="e">
        <f>IF(LEFT(AC65,3)="PIO",IF(_xlfn.XLOOKUP(AC65,#REF!,#REF!)="x","OK",AC65&amp;" not found"),"")</f>
        <v>#REF!</v>
      </c>
    </row>
    <row r="66" spans="25:30" ht="30.25" customHeight="1" x14ac:dyDescent="0.35">
      <c r="Y66" s="276">
        <f t="shared" si="3"/>
        <v>64</v>
      </c>
      <c r="Z66">
        <f t="shared" si="1"/>
        <v>4</v>
      </c>
      <c r="AA66">
        <f t="shared" si="2"/>
        <v>11</v>
      </c>
      <c r="AB66" t="str">
        <f t="shared" ref="AB66:AB129" si="4">VLOOKUP(Z66,AH$2:AJ$19,2,FALSE)&amp;AA66</f>
        <v>D11</v>
      </c>
      <c r="AC66" s="276" t="str" cm="1">
        <f t="array" ref="AC66">INDEX(B$2:S$19,Z66,AA66)</f>
        <v>VSS</v>
      </c>
      <c r="AD66" s="276" t="str">
        <f>IF(LEFT(AC66,3)="PIO",IF(_xlfn.XLOOKUP(AC66,#REF!,#REF!)="x","OK",AC66&amp;" not found"),"")</f>
        <v/>
      </c>
    </row>
    <row r="67" spans="25:30" ht="30.25" customHeight="1" x14ac:dyDescent="0.35">
      <c r="Y67" s="276">
        <f t="shared" si="3"/>
        <v>65</v>
      </c>
      <c r="Z67">
        <f t="shared" ref="Z67:Z130" si="5">(Y67-AA67+1)/18+1</f>
        <v>4</v>
      </c>
      <c r="AA67">
        <f t="shared" ref="AA67:AA130" si="6">MOD(Y67,18)+1</f>
        <v>12</v>
      </c>
      <c r="AB67" t="str">
        <f t="shared" si="4"/>
        <v>D12</v>
      </c>
      <c r="AC67" s="276" t="str" cm="1">
        <f t="array" ref="AC67">INDEX(B$2:S$19,Z67,AA67)</f>
        <v>PIO4_19</v>
      </c>
      <c r="AD67" s="276" t="e">
        <f>IF(LEFT(AC67,3)="PIO",IF(_xlfn.XLOOKUP(AC67,#REF!,#REF!)="x","OK",AC67&amp;" not found"),"")</f>
        <v>#REF!</v>
      </c>
    </row>
    <row r="68" spans="25:30" ht="30.25" customHeight="1" x14ac:dyDescent="0.35">
      <c r="Y68" s="276">
        <f t="shared" ref="Y68:Y131" si="7">Y67+1</f>
        <v>66</v>
      </c>
      <c r="Z68">
        <f t="shared" si="5"/>
        <v>4</v>
      </c>
      <c r="AA68">
        <f t="shared" si="6"/>
        <v>13</v>
      </c>
      <c r="AB68" t="str">
        <f t="shared" si="4"/>
        <v>D13</v>
      </c>
      <c r="AC68" s="276" t="str" cm="1">
        <f t="array" ref="AC68">INDEX(B$2:S$19,Z68,AA68)</f>
        <v>VDDN_1</v>
      </c>
      <c r="AD68" s="276" t="str">
        <f>IF(LEFT(AC68,3)="PIO",IF(_xlfn.XLOOKUP(AC68,#REF!,#REF!)="x","OK",AC68&amp;" not found"),"")</f>
        <v/>
      </c>
    </row>
    <row r="69" spans="25:30" ht="30.25" customHeight="1" x14ac:dyDescent="0.35">
      <c r="Y69" s="276">
        <f t="shared" si="7"/>
        <v>67</v>
      </c>
      <c r="Z69">
        <f t="shared" si="5"/>
        <v>4</v>
      </c>
      <c r="AA69">
        <f t="shared" si="6"/>
        <v>14</v>
      </c>
      <c r="AB69" t="str">
        <f t="shared" si="4"/>
        <v>D14</v>
      </c>
      <c r="AC69" s="276" t="str" cm="1">
        <f t="array" ref="AC69">INDEX(B$2:S$19,Z69,AA69)</f>
        <v>PIO6_4</v>
      </c>
      <c r="AD69" s="276" t="e">
        <f>IF(LEFT(AC69,3)="PIO",IF(_xlfn.XLOOKUP(AC69,#REF!,#REF!)="x","OK",AC69&amp;" not found"),"")</f>
        <v>#REF!</v>
      </c>
    </row>
    <row r="70" spans="25:30" ht="30.25" customHeight="1" x14ac:dyDescent="0.35">
      <c r="Y70" s="276">
        <f t="shared" si="7"/>
        <v>68</v>
      </c>
      <c r="Z70">
        <f t="shared" si="5"/>
        <v>4</v>
      </c>
      <c r="AA70">
        <f t="shared" si="6"/>
        <v>15</v>
      </c>
      <c r="AB70" t="str">
        <f t="shared" si="4"/>
        <v>D15</v>
      </c>
      <c r="AC70" s="276" t="str" cm="1">
        <f t="array" ref="AC70">INDEX(B$2:S$19,Z70,AA70)</f>
        <v>PIO6_7</v>
      </c>
      <c r="AD70" s="276" t="e">
        <f>IF(LEFT(AC70,3)="PIO",IF(_xlfn.XLOOKUP(AC70,#REF!,#REF!)="x","OK",AC70&amp;" not found"),"")</f>
        <v>#REF!</v>
      </c>
    </row>
    <row r="71" spans="25:30" ht="30.25" customHeight="1" x14ac:dyDescent="0.35">
      <c r="Y71" s="276">
        <f t="shared" si="7"/>
        <v>69</v>
      </c>
      <c r="Z71">
        <f t="shared" si="5"/>
        <v>4</v>
      </c>
      <c r="AA71">
        <f t="shared" si="6"/>
        <v>16</v>
      </c>
      <c r="AB71" t="str">
        <f t="shared" si="4"/>
        <v>D16</v>
      </c>
      <c r="AC71" s="276" t="str" cm="1">
        <f t="array" ref="AC71">INDEX(B$2:S$19,Z71,AA71)</f>
        <v>PIO6_0</v>
      </c>
      <c r="AD71" s="276" t="e">
        <f>IF(LEFT(AC71,3)="PIO",IF(_xlfn.XLOOKUP(AC71,#REF!,#REF!)="x","OK",AC71&amp;" not found"),"")</f>
        <v>#REF!</v>
      </c>
    </row>
    <row r="72" spans="25:30" ht="30.25" customHeight="1" x14ac:dyDescent="0.35">
      <c r="Y72" s="276">
        <f t="shared" si="7"/>
        <v>70</v>
      </c>
      <c r="Z72">
        <f t="shared" si="5"/>
        <v>4</v>
      </c>
      <c r="AA72">
        <f t="shared" si="6"/>
        <v>17</v>
      </c>
      <c r="AB72" t="str">
        <f t="shared" si="4"/>
        <v>D17</v>
      </c>
      <c r="AC72" s="276" t="str" cm="1">
        <f t="array" ref="AC72">INDEX(B$2:S$19,Z72,AA72)</f>
        <v>PIO6_1</v>
      </c>
      <c r="AD72" s="276" t="e">
        <f>IF(LEFT(AC72,3)="PIO",IF(_xlfn.XLOOKUP(AC72,#REF!,#REF!)="x","OK",AC72&amp;" not found"),"")</f>
        <v>#REF!</v>
      </c>
    </row>
    <row r="73" spans="25:30" ht="30.25" customHeight="1" x14ac:dyDescent="0.35">
      <c r="Y73" s="276">
        <f t="shared" si="7"/>
        <v>71</v>
      </c>
      <c r="Z73">
        <f t="shared" si="5"/>
        <v>4</v>
      </c>
      <c r="AA73">
        <f t="shared" si="6"/>
        <v>18</v>
      </c>
      <c r="AB73" t="str">
        <f t="shared" si="4"/>
        <v>D18</v>
      </c>
      <c r="AC73" s="276" t="str" cm="1">
        <f t="array" ref="AC73">INDEX(B$2:S$19,Z73,AA73)</f>
        <v>VDD3V3_USB</v>
      </c>
      <c r="AD73" s="276" t="str">
        <f>IF(LEFT(AC73,3)="PIO",IF(_xlfn.XLOOKUP(AC73,#REF!,#REF!)="x","OK",AC73&amp;" not found"),"")</f>
        <v/>
      </c>
    </row>
    <row r="74" spans="25:30" ht="30.25" customHeight="1" x14ac:dyDescent="0.35">
      <c r="Y74" s="276">
        <f t="shared" si="7"/>
        <v>72</v>
      </c>
      <c r="Z74">
        <f t="shared" si="5"/>
        <v>5</v>
      </c>
      <c r="AA74">
        <f t="shared" si="6"/>
        <v>1</v>
      </c>
      <c r="AB74" t="str">
        <f t="shared" si="4"/>
        <v>E1</v>
      </c>
      <c r="AC74" s="276" t="str" cm="1">
        <f t="array" ref="AC74">INDEX(B$2:S$19,Z74,AA74)</f>
        <v>PIO3_0</v>
      </c>
      <c r="AD74" s="276" t="e">
        <f>IF(LEFT(AC74,3)="PIO",IF(_xlfn.XLOOKUP(AC74,#REF!,#REF!)="x","OK",AC74&amp;" not found"),"")</f>
        <v>#REF!</v>
      </c>
    </row>
    <row r="75" spans="25:30" ht="30.25" customHeight="1" x14ac:dyDescent="0.35">
      <c r="Y75" s="276">
        <f t="shared" si="7"/>
        <v>73</v>
      </c>
      <c r="Z75">
        <f t="shared" si="5"/>
        <v>5</v>
      </c>
      <c r="AA75">
        <f t="shared" si="6"/>
        <v>2</v>
      </c>
      <c r="AB75" t="str">
        <f t="shared" si="4"/>
        <v>E2</v>
      </c>
      <c r="AC75" s="276" t="str" cm="1">
        <f t="array" ref="AC75">INDEX(B$2:S$19,Z75,AA75)</f>
        <v>PIO3_1</v>
      </c>
      <c r="AD75" s="276" t="e">
        <f>IF(LEFT(AC75,3)="PIO",IF(_xlfn.XLOOKUP(AC75,#REF!,#REF!)="x","OK",AC75&amp;" not found"),"")</f>
        <v>#REF!</v>
      </c>
    </row>
    <row r="76" spans="25:30" ht="30.25" customHeight="1" x14ac:dyDescent="0.35">
      <c r="Y76" s="276">
        <f t="shared" si="7"/>
        <v>74</v>
      </c>
      <c r="Z76">
        <f t="shared" si="5"/>
        <v>5</v>
      </c>
      <c r="AA76">
        <f t="shared" si="6"/>
        <v>3</v>
      </c>
      <c r="AB76" t="str">
        <f t="shared" si="4"/>
        <v>E3</v>
      </c>
      <c r="AC76" s="276" t="str" cm="1">
        <f t="array" ref="AC76">INDEX(B$2:S$19,Z76,AA76)</f>
        <v>PIO2_12</v>
      </c>
      <c r="AD76" s="276" t="e">
        <f>IF(LEFT(AC76,3)="PIO",IF(_xlfn.XLOOKUP(AC76,#REF!,#REF!)="x","OK",AC76&amp;" not found"),"")</f>
        <v>#REF!</v>
      </c>
    </row>
    <row r="77" spans="25:30" ht="30.25" customHeight="1" x14ac:dyDescent="0.35">
      <c r="Y77" s="276">
        <f t="shared" si="7"/>
        <v>75</v>
      </c>
      <c r="Z77">
        <f t="shared" si="5"/>
        <v>5</v>
      </c>
      <c r="AA77">
        <f t="shared" si="6"/>
        <v>4</v>
      </c>
      <c r="AB77" t="str">
        <f t="shared" si="4"/>
        <v>E4</v>
      </c>
      <c r="AC77" s="276" t="str" cm="1">
        <f t="array" ref="AC77">INDEX(B$2:S$19,Z77,AA77)</f>
        <v>PIO2_13</v>
      </c>
      <c r="AD77" s="276" t="e">
        <f>IF(LEFT(AC77,3)="PIO",IF(_xlfn.XLOOKUP(AC77,#REF!,#REF!)="x","OK",AC77&amp;" not found"),"")</f>
        <v>#REF!</v>
      </c>
    </row>
    <row r="78" spans="25:30" ht="30.25" customHeight="1" x14ac:dyDescent="0.35">
      <c r="Y78" s="276">
        <f t="shared" si="7"/>
        <v>76</v>
      </c>
      <c r="Z78">
        <f t="shared" si="5"/>
        <v>5</v>
      </c>
      <c r="AA78">
        <f t="shared" si="6"/>
        <v>5</v>
      </c>
      <c r="AB78" t="str">
        <f t="shared" si="4"/>
        <v>E5</v>
      </c>
      <c r="AC78" s="276" t="str" cm="1">
        <f t="array" ref="AC78">INDEX(B$2:S$19,Z78,AA78)</f>
        <v>PIO7_10</v>
      </c>
      <c r="AD78" s="276" t="e">
        <f>IF(LEFT(AC78,3)="PIO",IF(_xlfn.XLOOKUP(AC78,#REF!,#REF!)="x","OK",AC78&amp;" not found"),"")</f>
        <v>#REF!</v>
      </c>
    </row>
    <row r="79" spans="25:30" ht="30.25" customHeight="1" x14ac:dyDescent="0.35">
      <c r="Y79" s="276">
        <f t="shared" si="7"/>
        <v>77</v>
      </c>
      <c r="Z79">
        <f t="shared" si="5"/>
        <v>5</v>
      </c>
      <c r="AA79">
        <f t="shared" si="6"/>
        <v>6</v>
      </c>
      <c r="AB79" t="str">
        <f t="shared" si="4"/>
        <v>E6</v>
      </c>
      <c r="AC79" s="276" t="str" cm="1">
        <f t="array" ref="AC79">INDEX(B$2:S$19,Z79,AA79)</f>
        <v>PIO7_4</v>
      </c>
      <c r="AD79" s="276" t="e">
        <f>IF(LEFT(AC79,3)="PIO",IF(_xlfn.XLOOKUP(AC79,#REF!,#REF!)="x","OK",AC79&amp;" not found"),"")</f>
        <v>#REF!</v>
      </c>
    </row>
    <row r="80" spans="25:30" ht="30.25" customHeight="1" x14ac:dyDescent="0.35">
      <c r="Y80" s="276">
        <f t="shared" si="7"/>
        <v>78</v>
      </c>
      <c r="Z80">
        <f t="shared" si="5"/>
        <v>5</v>
      </c>
      <c r="AA80">
        <f t="shared" si="6"/>
        <v>7</v>
      </c>
      <c r="AB80" t="str">
        <f t="shared" si="4"/>
        <v>E7</v>
      </c>
      <c r="AC80" s="276" t="str" cm="1">
        <f t="array" ref="AC80">INDEX(B$2:S$19,Z80,AA80)</f>
        <v>VSS</v>
      </c>
      <c r="AD80" s="276" t="str">
        <f>IF(LEFT(AC80,3)="PIO",IF(_xlfn.XLOOKUP(AC80,#REF!,#REF!)="x","OK",AC80&amp;" not found"),"")</f>
        <v/>
      </c>
    </row>
    <row r="81" spans="25:30" ht="30.25" customHeight="1" x14ac:dyDescent="0.35">
      <c r="Y81" s="276">
        <f t="shared" si="7"/>
        <v>79</v>
      </c>
      <c r="Z81">
        <f t="shared" si="5"/>
        <v>5</v>
      </c>
      <c r="AA81">
        <f t="shared" si="6"/>
        <v>8</v>
      </c>
      <c r="AB81" t="str">
        <f t="shared" si="4"/>
        <v>E8</v>
      </c>
      <c r="AC81" s="276" t="str" cm="1">
        <f t="array" ref="AC81">INDEX(B$2:S$19,Z81,AA81)</f>
        <v>PIO4_13</v>
      </c>
      <c r="AD81" s="276" t="e">
        <f>IF(LEFT(AC81,3)="PIO",IF(_xlfn.XLOOKUP(AC81,#REF!,#REF!)="x","OK",AC81&amp;" not found"),"")</f>
        <v>#REF!</v>
      </c>
    </row>
    <row r="82" spans="25:30" ht="30.25" customHeight="1" x14ac:dyDescent="0.35">
      <c r="Y82" s="276">
        <f t="shared" si="7"/>
        <v>80</v>
      </c>
      <c r="Z82">
        <f t="shared" si="5"/>
        <v>5</v>
      </c>
      <c r="AA82">
        <f t="shared" si="6"/>
        <v>9</v>
      </c>
      <c r="AB82" t="str">
        <f t="shared" si="4"/>
        <v>E9</v>
      </c>
      <c r="AC82" s="276" t="str" cm="1">
        <f t="array" ref="AC82">INDEX(B$2:S$19,Z82,AA82)</f>
        <v>PIO4_18</v>
      </c>
      <c r="AD82" s="276" t="e">
        <f>IF(LEFT(AC82,3)="PIO",IF(_xlfn.XLOOKUP(AC82,#REF!,#REF!)="x","OK",AC82&amp;" not found"),"")</f>
        <v>#REF!</v>
      </c>
    </row>
    <row r="83" spans="25:30" ht="30.25" customHeight="1" x14ac:dyDescent="0.35">
      <c r="Y83" s="276">
        <f t="shared" si="7"/>
        <v>81</v>
      </c>
      <c r="Z83">
        <f t="shared" si="5"/>
        <v>5</v>
      </c>
      <c r="AA83">
        <f t="shared" si="6"/>
        <v>10</v>
      </c>
      <c r="AB83" t="str">
        <f t="shared" si="4"/>
        <v>E10</v>
      </c>
      <c r="AC83" s="276" t="str" cm="1">
        <f t="array" ref="AC83">INDEX(B$2:S$19,Z83,AA83)</f>
        <v>PIO4_15</v>
      </c>
      <c r="AD83" s="276" t="e">
        <f>IF(LEFT(AC83,3)="PIO",IF(_xlfn.XLOOKUP(AC83,#REF!,#REF!)="x","OK",AC83&amp;" not found"),"")</f>
        <v>#REF!</v>
      </c>
    </row>
    <row r="84" spans="25:30" ht="30.25" customHeight="1" x14ac:dyDescent="0.35">
      <c r="Y84" s="276">
        <f t="shared" si="7"/>
        <v>82</v>
      </c>
      <c r="Z84">
        <f t="shared" si="5"/>
        <v>5</v>
      </c>
      <c r="AA84">
        <f t="shared" si="6"/>
        <v>11</v>
      </c>
      <c r="AB84" t="str">
        <f t="shared" si="4"/>
        <v>E11</v>
      </c>
      <c r="AC84" s="276" t="str" cm="1">
        <f t="array" ref="AC84">INDEX(B$2:S$19,Z84,AA84)</f>
        <v>VSS</v>
      </c>
      <c r="AD84" s="276" t="str">
        <f>IF(LEFT(AC84,3)="PIO",IF(_xlfn.XLOOKUP(AC84,#REF!,#REF!)="x","OK",AC84&amp;" not found"),"")</f>
        <v/>
      </c>
    </row>
    <row r="85" spans="25:30" ht="30.25" customHeight="1" x14ac:dyDescent="0.35">
      <c r="Y85" s="276">
        <f t="shared" si="7"/>
        <v>83</v>
      </c>
      <c r="Z85">
        <f t="shared" si="5"/>
        <v>5</v>
      </c>
      <c r="AA85">
        <f t="shared" si="6"/>
        <v>12</v>
      </c>
      <c r="AB85" t="str">
        <f t="shared" si="4"/>
        <v>E12</v>
      </c>
      <c r="AC85" s="276" t="str" cm="1">
        <f t="array" ref="AC85">INDEX(B$2:S$19,Z85,AA85)</f>
        <v>PIO4_14</v>
      </c>
      <c r="AD85" s="276" t="e">
        <f>IF(LEFT(AC85,3)="PIO",IF(_xlfn.XLOOKUP(AC85,#REF!,#REF!)="x","OK",AC85&amp;" not found"),"")</f>
        <v>#REF!</v>
      </c>
    </row>
    <row r="86" spans="25:30" ht="30.25" customHeight="1" x14ac:dyDescent="0.35">
      <c r="Y86" s="276">
        <f t="shared" si="7"/>
        <v>84</v>
      </c>
      <c r="Z86">
        <f t="shared" si="5"/>
        <v>5</v>
      </c>
      <c r="AA86">
        <f t="shared" si="6"/>
        <v>13</v>
      </c>
      <c r="AB86" t="str">
        <f t="shared" si="4"/>
        <v>E13</v>
      </c>
      <c r="AC86" s="276" t="str" cm="1">
        <f t="array" ref="AC86">INDEX(B$2:S$19,Z86,AA86)</f>
        <v>PIO6_6</v>
      </c>
      <c r="AD86" s="276" t="e">
        <f>IF(LEFT(AC86,3)="PIO",IF(_xlfn.XLOOKUP(AC86,#REF!,#REF!)="x","OK",AC86&amp;" not found"),"")</f>
        <v>#REF!</v>
      </c>
    </row>
    <row r="87" spans="25:30" ht="30.25" customHeight="1" x14ac:dyDescent="0.35">
      <c r="Y87" s="276">
        <f t="shared" si="7"/>
        <v>85</v>
      </c>
      <c r="Z87">
        <f t="shared" si="5"/>
        <v>5</v>
      </c>
      <c r="AA87">
        <f t="shared" si="6"/>
        <v>14</v>
      </c>
      <c r="AB87" t="str">
        <f t="shared" si="4"/>
        <v>E14</v>
      </c>
      <c r="AC87" s="276" t="str" cm="1">
        <f t="array" ref="AC87">INDEX(B$2:S$19,Z87,AA87)</f>
        <v>PIO6_10</v>
      </c>
      <c r="AD87" s="276" t="e">
        <f>IF(LEFT(AC87,3)="PIO",IF(_xlfn.XLOOKUP(AC87,#REF!,#REF!)="x","OK",AC87&amp;" not found"),"")</f>
        <v>#REF!</v>
      </c>
    </row>
    <row r="88" spans="25:30" ht="30.25" customHeight="1" x14ac:dyDescent="0.35">
      <c r="Y88" s="276">
        <f t="shared" si="7"/>
        <v>86</v>
      </c>
      <c r="Z88">
        <f t="shared" si="5"/>
        <v>5</v>
      </c>
      <c r="AA88">
        <f t="shared" si="6"/>
        <v>15</v>
      </c>
      <c r="AB88" t="str">
        <f t="shared" si="4"/>
        <v>E15</v>
      </c>
      <c r="AC88" s="276" t="str" cm="1">
        <f t="array" ref="AC88">INDEX(B$2:S$19,Z88,AA88)</f>
        <v>VSS</v>
      </c>
      <c r="AD88" s="276" t="str">
        <f>IF(LEFT(AC88,3)="PIO",IF(_xlfn.XLOOKUP(AC88,#REF!,#REF!)="x","OK",AC88&amp;" not found"),"")</f>
        <v/>
      </c>
    </row>
    <row r="89" spans="25:30" ht="30.25" customHeight="1" x14ac:dyDescent="0.35">
      <c r="Y89" s="276">
        <f t="shared" si="7"/>
        <v>87</v>
      </c>
      <c r="Z89">
        <f t="shared" si="5"/>
        <v>5</v>
      </c>
      <c r="AA89">
        <f t="shared" si="6"/>
        <v>16</v>
      </c>
      <c r="AB89" t="str">
        <f t="shared" si="4"/>
        <v>E16</v>
      </c>
      <c r="AC89" s="276" t="str" cm="1">
        <f t="array" ref="AC89">INDEX(B$2:S$19,Z89,AA89)</f>
        <v>PIO5_6</v>
      </c>
      <c r="AD89" s="276" t="e">
        <f>IF(LEFT(AC89,3)="PIO",IF(_xlfn.XLOOKUP(AC89,#REF!,#REF!)="x","OK",AC89&amp;" not found"),"")</f>
        <v>#REF!</v>
      </c>
    </row>
    <row r="90" spans="25:30" ht="30.25" customHeight="1" x14ac:dyDescent="0.35">
      <c r="Y90" s="276">
        <f t="shared" si="7"/>
        <v>88</v>
      </c>
      <c r="Z90">
        <f t="shared" si="5"/>
        <v>5</v>
      </c>
      <c r="AA90">
        <f t="shared" si="6"/>
        <v>17</v>
      </c>
      <c r="AB90" t="str">
        <f t="shared" si="4"/>
        <v>E17</v>
      </c>
      <c r="AC90" s="276" t="str" cm="1">
        <f t="array" ref="AC90">INDEX(B$2:S$19,Z90,AA90)</f>
        <v>VDDIO_6</v>
      </c>
      <c r="AD90" s="276" t="str">
        <f>IF(LEFT(AC90,3)="PIO",IF(_xlfn.XLOOKUP(AC90,#REF!,#REF!)="x","OK",AC90&amp;" not found"),"")</f>
        <v/>
      </c>
    </row>
    <row r="91" spans="25:30" ht="30.25" customHeight="1" x14ac:dyDescent="0.35">
      <c r="Y91" s="276">
        <f t="shared" si="7"/>
        <v>89</v>
      </c>
      <c r="Z91">
        <f t="shared" si="5"/>
        <v>5</v>
      </c>
      <c r="AA91">
        <f t="shared" si="6"/>
        <v>18</v>
      </c>
      <c r="AB91" t="str">
        <f t="shared" si="4"/>
        <v>E18</v>
      </c>
      <c r="AC91" s="276" t="str" cm="1">
        <f t="array" ref="AC91">INDEX(B$2:S$19,Z91,AA91)</f>
        <v>VDDIO_6</v>
      </c>
      <c r="AD91" s="276" t="str">
        <f>IF(LEFT(AC91,3)="PIO",IF(_xlfn.XLOOKUP(AC91,#REF!,#REF!)="x","OK",AC91&amp;" not found"),"")</f>
        <v/>
      </c>
    </row>
    <row r="92" spans="25:30" ht="30.25" customHeight="1" x14ac:dyDescent="0.35">
      <c r="Y92" s="276">
        <f t="shared" si="7"/>
        <v>90</v>
      </c>
      <c r="Z92">
        <f t="shared" si="5"/>
        <v>6</v>
      </c>
      <c r="AA92">
        <f t="shared" si="6"/>
        <v>1</v>
      </c>
      <c r="AB92" t="str">
        <f t="shared" si="4"/>
        <v>F1</v>
      </c>
      <c r="AC92" s="276" t="str" cm="1">
        <f t="array" ref="AC92">INDEX(B$2:S$19,Z92,AA92)</f>
        <v>VDDIO_2</v>
      </c>
      <c r="AD92" s="276" t="str">
        <f>IF(LEFT(AC92,3)="PIO",IF(_xlfn.XLOOKUP(AC92,#REF!,#REF!)="x","OK",AC92&amp;" not found"),"")</f>
        <v/>
      </c>
    </row>
    <row r="93" spans="25:30" ht="30.25" customHeight="1" x14ac:dyDescent="0.35">
      <c r="Y93" s="276">
        <f t="shared" si="7"/>
        <v>91</v>
      </c>
      <c r="Z93">
        <f t="shared" si="5"/>
        <v>6</v>
      </c>
      <c r="AA93">
        <f t="shared" si="6"/>
        <v>2</v>
      </c>
      <c r="AB93" t="str">
        <f t="shared" si="4"/>
        <v>F2</v>
      </c>
      <c r="AC93" s="276" t="str" cm="1">
        <f t="array" ref="AC93">INDEX(B$2:S$19,Z93,AA93)</f>
        <v>VDDIO_2</v>
      </c>
      <c r="AD93" s="276" t="str">
        <f>IF(LEFT(AC93,3)="PIO",IF(_xlfn.XLOOKUP(AC93,#REF!,#REF!)="x","OK",AC93&amp;" not found"),"")</f>
        <v/>
      </c>
    </row>
    <row r="94" spans="25:30" ht="30.25" customHeight="1" x14ac:dyDescent="0.35">
      <c r="Y94" s="276">
        <f t="shared" si="7"/>
        <v>92</v>
      </c>
      <c r="Z94">
        <f t="shared" si="5"/>
        <v>6</v>
      </c>
      <c r="AA94">
        <f t="shared" si="6"/>
        <v>3</v>
      </c>
      <c r="AB94" t="str">
        <f t="shared" si="4"/>
        <v>F3</v>
      </c>
      <c r="AC94" s="276" t="str" cm="1">
        <f t="array" ref="AC94">INDEX(B$2:S$19,Z94,AA94)</f>
        <v>PIO2_11</v>
      </c>
      <c r="AD94" s="276" t="e">
        <f>IF(LEFT(AC94,3)="PIO",IF(_xlfn.XLOOKUP(AC94,#REF!,#REF!)="x","OK",AC94&amp;" not found"),"")</f>
        <v>#REF!</v>
      </c>
    </row>
    <row r="95" spans="25:30" ht="30.25" customHeight="1" x14ac:dyDescent="0.35">
      <c r="Y95" s="276">
        <f t="shared" si="7"/>
        <v>93</v>
      </c>
      <c r="Z95">
        <f t="shared" si="5"/>
        <v>6</v>
      </c>
      <c r="AA95">
        <f t="shared" si="6"/>
        <v>4</v>
      </c>
      <c r="AB95" t="str">
        <f t="shared" si="4"/>
        <v>F4</v>
      </c>
      <c r="AC95" s="276" t="str" cm="1">
        <f t="array" ref="AC95">INDEX(B$2:S$19,Z95,AA95)</f>
        <v>VSS</v>
      </c>
      <c r="AD95" s="276" t="str">
        <f>IF(LEFT(AC95,3)="PIO",IF(_xlfn.XLOOKUP(AC95,#REF!,#REF!)="x","OK",AC95&amp;" not found"),"")</f>
        <v/>
      </c>
    </row>
    <row r="96" spans="25:30" ht="30.25" customHeight="1" x14ac:dyDescent="0.35">
      <c r="Y96" s="276">
        <f t="shared" si="7"/>
        <v>94</v>
      </c>
      <c r="Z96">
        <f t="shared" si="5"/>
        <v>6</v>
      </c>
      <c r="AA96">
        <f t="shared" si="6"/>
        <v>5</v>
      </c>
      <c r="AB96" t="str">
        <f t="shared" si="4"/>
        <v>F5</v>
      </c>
      <c r="AC96" s="276" t="str" cm="1">
        <f t="array" ref="AC96">INDEX(B$2:S$19,Z96,AA96)</f>
        <v>PIO2_10</v>
      </c>
      <c r="AD96" s="276" t="e">
        <f>IF(LEFT(AC96,3)="PIO",IF(_xlfn.XLOOKUP(AC96,#REF!,#REF!)="x","OK",AC96&amp;" not found"),"")</f>
        <v>#REF!</v>
      </c>
    </row>
    <row r="97" spans="25:30" ht="30.25" customHeight="1" x14ac:dyDescent="0.35">
      <c r="Y97" s="276">
        <f t="shared" si="7"/>
        <v>95</v>
      </c>
      <c r="Z97">
        <f t="shared" si="5"/>
        <v>6</v>
      </c>
      <c r="AA97">
        <f t="shared" si="6"/>
        <v>6</v>
      </c>
      <c r="AB97" t="str">
        <f t="shared" si="4"/>
        <v>F6</v>
      </c>
      <c r="AC97" s="276" t="str" cm="1">
        <f t="array" ref="AC97">INDEX(B$2:S$19,Z97,AA97)</f>
        <v>PIO7_3</v>
      </c>
      <c r="AD97" s="276" t="e">
        <f>IF(LEFT(AC97,3)="PIO",IF(_xlfn.XLOOKUP(AC97,#REF!,#REF!)="x","OK",AC97&amp;" not found"),"")</f>
        <v>#REF!</v>
      </c>
    </row>
    <row r="98" spans="25:30" ht="30.25" customHeight="1" x14ac:dyDescent="0.35">
      <c r="Y98" s="276">
        <f t="shared" si="7"/>
        <v>96</v>
      </c>
      <c r="Z98">
        <f t="shared" si="5"/>
        <v>6</v>
      </c>
      <c r="AA98">
        <f t="shared" si="6"/>
        <v>7</v>
      </c>
      <c r="AB98" t="str">
        <f t="shared" si="4"/>
        <v>F7</v>
      </c>
      <c r="AC98" s="276" t="str" cm="1">
        <f t="array" ref="AC98">INDEX(B$2:S$19,Z98,AA98)</f>
        <v>PIO7_2</v>
      </c>
      <c r="AD98" s="276" t="e">
        <f>IF(LEFT(AC98,3)="PIO",IF(_xlfn.XLOOKUP(AC98,#REF!,#REF!)="x","OK",AC98&amp;" not found"),"")</f>
        <v>#REF!</v>
      </c>
    </row>
    <row r="99" spans="25:30" ht="30.25" customHeight="1" x14ac:dyDescent="0.35">
      <c r="Y99" s="276">
        <f t="shared" si="7"/>
        <v>97</v>
      </c>
      <c r="Z99">
        <f t="shared" si="5"/>
        <v>6</v>
      </c>
      <c r="AA99">
        <f t="shared" si="6"/>
        <v>8</v>
      </c>
      <c r="AB99" t="str">
        <f t="shared" si="4"/>
        <v>F8</v>
      </c>
      <c r="AC99" s="276" t="str" cm="1">
        <f t="array" ref="AC99">INDEX(B$2:S$19,Z99,AA99)</f>
        <v>PIO7_12</v>
      </c>
      <c r="AD99" s="276" t="e">
        <f>IF(LEFT(AC99,3)="PIO",IF(_xlfn.XLOOKUP(AC99,#REF!,#REF!)="x","OK",AC99&amp;" not found"),"")</f>
        <v>#REF!</v>
      </c>
    </row>
    <row r="100" spans="25:30" ht="30.25" customHeight="1" x14ac:dyDescent="0.35">
      <c r="Y100" s="276">
        <f t="shared" si="7"/>
        <v>98</v>
      </c>
      <c r="Z100">
        <f t="shared" si="5"/>
        <v>6</v>
      </c>
      <c r="AA100">
        <f t="shared" si="6"/>
        <v>9</v>
      </c>
      <c r="AB100" t="str">
        <f t="shared" si="4"/>
        <v>F9</v>
      </c>
      <c r="AC100" s="276" t="str" cm="1">
        <f t="array" ref="AC100">INDEX(B$2:S$19,Z100,AA100)</f>
        <v>PIO3_11</v>
      </c>
      <c r="AD100" s="276" t="e">
        <f>IF(LEFT(AC100,3)="PIO",IF(_xlfn.XLOOKUP(AC100,#REF!,#REF!)="x","OK",AC100&amp;" not found"),"")</f>
        <v>#REF!</v>
      </c>
    </row>
    <row r="101" spans="25:30" ht="30.25" customHeight="1" x14ac:dyDescent="0.35">
      <c r="Y101" s="276">
        <f t="shared" si="7"/>
        <v>99</v>
      </c>
      <c r="Z101">
        <f t="shared" si="5"/>
        <v>6</v>
      </c>
      <c r="AA101">
        <f t="shared" si="6"/>
        <v>10</v>
      </c>
      <c r="AB101" t="str">
        <f t="shared" si="4"/>
        <v>F10</v>
      </c>
      <c r="AC101" s="276" t="str" cm="1">
        <f t="array" ref="AC101">INDEX(B$2:S$19,Z101,AA101)</f>
        <v>PIO4_16</v>
      </c>
      <c r="AD101" s="276" t="e">
        <f>IF(LEFT(AC101,3)="PIO",IF(_xlfn.XLOOKUP(AC101,#REF!,#REF!)="x","OK",AC101&amp;" not found"),"")</f>
        <v>#REF!</v>
      </c>
    </row>
    <row r="102" spans="25:30" ht="30.25" customHeight="1" x14ac:dyDescent="0.35">
      <c r="Y102" s="276">
        <f t="shared" si="7"/>
        <v>100</v>
      </c>
      <c r="Z102">
        <f t="shared" si="5"/>
        <v>6</v>
      </c>
      <c r="AA102">
        <f t="shared" si="6"/>
        <v>11</v>
      </c>
      <c r="AB102" t="str">
        <f t="shared" si="4"/>
        <v>F11</v>
      </c>
      <c r="AC102" s="276" t="str" cm="1">
        <f t="array" ref="AC102">INDEX(B$2:S$19,Z102,AA102)</f>
        <v>PIO4_12</v>
      </c>
      <c r="AD102" s="276" t="e">
        <f>IF(LEFT(AC102,3)="PIO",IF(_xlfn.XLOOKUP(AC102,#REF!,#REF!)="x","OK",AC102&amp;" not found"),"")</f>
        <v>#REF!</v>
      </c>
    </row>
    <row r="103" spans="25:30" ht="30.25" customHeight="1" x14ac:dyDescent="0.35">
      <c r="Y103" s="276">
        <f t="shared" si="7"/>
        <v>101</v>
      </c>
      <c r="Z103">
        <f t="shared" si="5"/>
        <v>6</v>
      </c>
      <c r="AA103">
        <f t="shared" si="6"/>
        <v>12</v>
      </c>
      <c r="AB103" t="str">
        <f t="shared" si="4"/>
        <v>F12</v>
      </c>
      <c r="AC103" s="276" t="str" cm="1">
        <f t="array" ref="AC103">INDEX(B$2:S$19,Z103,AA103)</f>
        <v>PIO4_17</v>
      </c>
      <c r="AD103" s="276" t="e">
        <f>IF(LEFT(AC103,3)="PIO",IF(_xlfn.XLOOKUP(AC103,#REF!,#REF!)="x","OK",AC103&amp;" not found"),"")</f>
        <v>#REF!</v>
      </c>
    </row>
    <row r="104" spans="25:30" ht="30.25" customHeight="1" x14ac:dyDescent="0.35">
      <c r="Y104" s="276">
        <f t="shared" si="7"/>
        <v>102</v>
      </c>
      <c r="Z104">
        <f t="shared" si="5"/>
        <v>6</v>
      </c>
      <c r="AA104">
        <f t="shared" si="6"/>
        <v>13</v>
      </c>
      <c r="AB104" t="str">
        <f t="shared" si="4"/>
        <v>F13</v>
      </c>
      <c r="AC104" s="276" t="str" cm="1">
        <f t="array" ref="AC104">INDEX(B$2:S$19,Z104,AA104)</f>
        <v>PIO6_3</v>
      </c>
      <c r="AD104" s="276" t="e">
        <f>IF(LEFT(AC104,3)="PIO",IF(_xlfn.XLOOKUP(AC104,#REF!,#REF!)="x","OK",AC104&amp;" not found"),"")</f>
        <v>#REF!</v>
      </c>
    </row>
    <row r="105" spans="25:30" ht="30.25" customHeight="1" x14ac:dyDescent="0.35">
      <c r="Y105" s="276">
        <f t="shared" si="7"/>
        <v>103</v>
      </c>
      <c r="Z105">
        <f t="shared" si="5"/>
        <v>6</v>
      </c>
      <c r="AA105">
        <f t="shared" si="6"/>
        <v>14</v>
      </c>
      <c r="AB105" t="str">
        <f t="shared" si="4"/>
        <v>F14</v>
      </c>
      <c r="AC105" s="276" t="str" cm="1">
        <f t="array" ref="AC105">INDEX(B$2:S$19,Z105,AA105)</f>
        <v>PIO6_11</v>
      </c>
      <c r="AD105" s="276" t="e">
        <f>IF(LEFT(AC105,3)="PIO",IF(_xlfn.XLOOKUP(AC105,#REF!,#REF!)="x","OK",AC105&amp;" not found"),"")</f>
        <v>#REF!</v>
      </c>
    </row>
    <row r="106" spans="25:30" ht="30.25" customHeight="1" x14ac:dyDescent="0.35">
      <c r="Y106" s="276">
        <f t="shared" si="7"/>
        <v>104</v>
      </c>
      <c r="Z106">
        <f t="shared" si="5"/>
        <v>6</v>
      </c>
      <c r="AA106">
        <f t="shared" si="6"/>
        <v>15</v>
      </c>
      <c r="AB106" t="str">
        <f t="shared" si="4"/>
        <v>F15</v>
      </c>
      <c r="AC106" s="276" t="str" cm="1">
        <f t="array" ref="AC106">INDEX(B$2:S$19,Z106,AA106)</f>
        <v>PIO6_9</v>
      </c>
      <c r="AD106" s="276" t="e">
        <f>IF(LEFT(AC106,3)="PIO",IF(_xlfn.XLOOKUP(AC106,#REF!,#REF!)="x","OK",AC106&amp;" not found"),"")</f>
        <v>#REF!</v>
      </c>
    </row>
    <row r="107" spans="25:30" ht="30.25" customHeight="1" x14ac:dyDescent="0.35">
      <c r="Y107" s="276">
        <f t="shared" si="7"/>
        <v>105</v>
      </c>
      <c r="Z107">
        <f t="shared" si="5"/>
        <v>6</v>
      </c>
      <c r="AA107">
        <f t="shared" si="6"/>
        <v>16</v>
      </c>
      <c r="AB107" t="str">
        <f t="shared" si="4"/>
        <v>F16</v>
      </c>
      <c r="AC107" s="276" t="str" cm="1">
        <f t="array" ref="AC107">INDEX(B$2:S$19,Z107,AA107)</f>
        <v>PIO5_4</v>
      </c>
      <c r="AD107" s="276" t="e">
        <f>IF(LEFT(AC107,3)="PIO",IF(_xlfn.XLOOKUP(AC107,#REF!,#REF!)="x","OK",AC107&amp;" not found"),"")</f>
        <v>#REF!</v>
      </c>
    </row>
    <row r="108" spans="25:30" ht="30.25" customHeight="1" x14ac:dyDescent="0.35">
      <c r="Y108" s="276">
        <f t="shared" si="7"/>
        <v>106</v>
      </c>
      <c r="Z108">
        <f t="shared" si="5"/>
        <v>6</v>
      </c>
      <c r="AA108">
        <f t="shared" si="6"/>
        <v>17</v>
      </c>
      <c r="AB108" t="str">
        <f t="shared" si="4"/>
        <v>F17</v>
      </c>
      <c r="AC108" s="276" t="str" cm="1">
        <f t="array" ref="AC108">INDEX(B$2:S$19,Z108,AA108)</f>
        <v>PIO5_10</v>
      </c>
      <c r="AD108" s="276" t="e">
        <f>IF(LEFT(AC108,3)="PIO",IF(_xlfn.XLOOKUP(AC108,#REF!,#REF!)="x","OK",AC108&amp;" not found"),"")</f>
        <v>#REF!</v>
      </c>
    </row>
    <row r="109" spans="25:30" ht="30.25" customHeight="1" x14ac:dyDescent="0.35">
      <c r="Y109" s="276">
        <f t="shared" si="7"/>
        <v>107</v>
      </c>
      <c r="Z109">
        <f t="shared" si="5"/>
        <v>6</v>
      </c>
      <c r="AA109">
        <f t="shared" si="6"/>
        <v>18</v>
      </c>
      <c r="AB109" t="str">
        <f t="shared" si="4"/>
        <v>F18</v>
      </c>
      <c r="AC109" s="276" t="str" cm="1">
        <f t="array" ref="AC109">INDEX(B$2:S$19,Z109,AA109)</f>
        <v>PIO5_3</v>
      </c>
      <c r="AD109" s="276" t="e">
        <f>IF(LEFT(AC109,3)="PIO",IF(_xlfn.XLOOKUP(AC109,#REF!,#REF!)="x","OK",AC109&amp;" not found"),"")</f>
        <v>#REF!</v>
      </c>
    </row>
    <row r="110" spans="25:30" ht="30.25" customHeight="1" x14ac:dyDescent="0.35">
      <c r="Y110" s="276">
        <f t="shared" si="7"/>
        <v>108</v>
      </c>
      <c r="Z110">
        <f t="shared" si="5"/>
        <v>7</v>
      </c>
      <c r="AA110">
        <f t="shared" si="6"/>
        <v>1</v>
      </c>
      <c r="AB110" t="str">
        <f t="shared" si="4"/>
        <v>G1</v>
      </c>
      <c r="AC110" s="276" t="str" cm="1">
        <f t="array" ref="AC110">INDEX(B$2:S$19,Z110,AA110)</f>
        <v>PIO2_3</v>
      </c>
      <c r="AD110" s="276" t="e">
        <f>IF(LEFT(AC110,3)="PIO",IF(_xlfn.XLOOKUP(AC110,#REF!,#REF!)="x","OK",AC110&amp;" not found"),"")</f>
        <v>#REF!</v>
      </c>
    </row>
    <row r="111" spans="25:30" ht="30.25" customHeight="1" x14ac:dyDescent="0.35">
      <c r="Y111" s="276">
        <f t="shared" si="7"/>
        <v>109</v>
      </c>
      <c r="Z111">
        <f t="shared" si="5"/>
        <v>7</v>
      </c>
      <c r="AA111">
        <f t="shared" si="6"/>
        <v>2</v>
      </c>
      <c r="AB111" t="str">
        <f t="shared" si="4"/>
        <v>G2</v>
      </c>
      <c r="AC111" s="276" t="str" cm="1">
        <f t="array" ref="AC111">INDEX(B$2:S$19,Z111,AA111)</f>
        <v>PIO2_1</v>
      </c>
      <c r="AD111" s="276" t="e">
        <f>IF(LEFT(AC111,3)="PIO",IF(_xlfn.XLOOKUP(AC111,#REF!,#REF!)="x","OK",AC111&amp;" not found"),"")</f>
        <v>#REF!</v>
      </c>
    </row>
    <row r="112" spans="25:30" ht="30.25" customHeight="1" x14ac:dyDescent="0.35">
      <c r="Y112" s="276">
        <f t="shared" si="7"/>
        <v>110</v>
      </c>
      <c r="Z112">
        <f t="shared" si="5"/>
        <v>7</v>
      </c>
      <c r="AA112">
        <f t="shared" si="6"/>
        <v>3</v>
      </c>
      <c r="AB112" t="str">
        <f t="shared" si="4"/>
        <v>G3</v>
      </c>
      <c r="AC112" s="276" t="str" cm="1">
        <f t="array" ref="AC112">INDEX(B$2:S$19,Z112,AA112)</f>
        <v>PIO2_4</v>
      </c>
      <c r="AD112" s="276" t="e">
        <f>IF(LEFT(AC112,3)="PIO",IF(_xlfn.XLOOKUP(AC112,#REF!,#REF!)="x","OK",AC112&amp;" not found"),"")</f>
        <v>#REF!</v>
      </c>
    </row>
    <row r="113" spans="25:30" ht="30.25" customHeight="1" x14ac:dyDescent="0.35">
      <c r="Y113" s="276">
        <f t="shared" si="7"/>
        <v>111</v>
      </c>
      <c r="Z113">
        <f t="shared" si="5"/>
        <v>7</v>
      </c>
      <c r="AA113">
        <f t="shared" si="6"/>
        <v>4</v>
      </c>
      <c r="AB113" t="str">
        <f t="shared" si="4"/>
        <v>G4</v>
      </c>
      <c r="AC113" s="276" t="str" cm="1">
        <f t="array" ref="AC113">INDEX(B$2:S$19,Z113,AA113)</f>
        <v>PIO2_8</v>
      </c>
      <c r="AD113" s="276" t="e">
        <f>IF(LEFT(AC113,3)="PIO",IF(_xlfn.XLOOKUP(AC113,#REF!,#REF!)="x","OK",AC113&amp;" not found"),"")</f>
        <v>#REF!</v>
      </c>
    </row>
    <row r="114" spans="25:30" ht="30.25" customHeight="1" x14ac:dyDescent="0.35">
      <c r="Y114" s="276">
        <f t="shared" si="7"/>
        <v>112</v>
      </c>
      <c r="Z114">
        <f t="shared" si="5"/>
        <v>7</v>
      </c>
      <c r="AA114">
        <f t="shared" si="6"/>
        <v>5</v>
      </c>
      <c r="AB114" t="str">
        <f t="shared" si="4"/>
        <v>G5</v>
      </c>
      <c r="AC114" s="276" t="str" cm="1">
        <f t="array" ref="AC114">INDEX(B$2:S$19,Z114,AA114)</f>
        <v>PIO2_9</v>
      </c>
      <c r="AD114" s="276" t="e">
        <f>IF(LEFT(AC114,3)="PIO",IF(_xlfn.XLOOKUP(AC114,#REF!,#REF!)="x","OK",AC114&amp;" not found"),"")</f>
        <v>#REF!</v>
      </c>
    </row>
    <row r="115" spans="25:30" ht="30.25" customHeight="1" x14ac:dyDescent="0.35">
      <c r="Y115" s="276">
        <f t="shared" si="7"/>
        <v>113</v>
      </c>
      <c r="Z115">
        <f t="shared" si="5"/>
        <v>7</v>
      </c>
      <c r="AA115">
        <f t="shared" si="6"/>
        <v>6</v>
      </c>
      <c r="AB115" t="str">
        <f t="shared" si="4"/>
        <v>G6</v>
      </c>
      <c r="AC115" s="276" t="str" cm="1">
        <f t="array" ref="AC115">INDEX(B$2:S$19,Z115,AA115)</f>
        <v>PIO2_7</v>
      </c>
      <c r="AD115" s="276" t="e">
        <f>IF(LEFT(AC115,3)="PIO",IF(_xlfn.XLOOKUP(AC115,#REF!,#REF!)="x","OK",AC115&amp;" not found"),"")</f>
        <v>#REF!</v>
      </c>
    </row>
    <row r="116" spans="25:30" ht="30.25" customHeight="1" x14ac:dyDescent="0.35">
      <c r="Y116" s="276">
        <f t="shared" si="7"/>
        <v>114</v>
      </c>
      <c r="Z116">
        <f t="shared" si="5"/>
        <v>7</v>
      </c>
      <c r="AA116">
        <f t="shared" si="6"/>
        <v>7</v>
      </c>
      <c r="AB116" t="str">
        <f t="shared" si="4"/>
        <v>G7</v>
      </c>
      <c r="AC116" s="276" t="str" cm="1">
        <f t="array" ref="AC116">INDEX(B$2:S$19,Z116,AA116)</f>
        <v>PIO3_8</v>
      </c>
      <c r="AD116" s="276" t="e">
        <f>IF(LEFT(AC116,3)="PIO",IF(_xlfn.XLOOKUP(AC116,#REF!,#REF!)="x","OK",AC116&amp;" not found"),"")</f>
        <v>#REF!</v>
      </c>
    </row>
    <row r="117" spans="25:30" ht="30.25" customHeight="1" x14ac:dyDescent="0.35">
      <c r="Y117" s="276">
        <f t="shared" si="7"/>
        <v>115</v>
      </c>
      <c r="Z117">
        <f t="shared" si="5"/>
        <v>7</v>
      </c>
      <c r="AA117">
        <f t="shared" si="6"/>
        <v>8</v>
      </c>
      <c r="AB117" t="str">
        <f t="shared" si="4"/>
        <v>G8</v>
      </c>
      <c r="AC117" s="276" t="str" cm="1">
        <f t="array" ref="AC117">INDEX(B$2:S$19,Z117,AA117)</f>
        <v>PIO3_9</v>
      </c>
      <c r="AD117" s="276" t="e">
        <f>IF(LEFT(AC117,3)="PIO",IF(_xlfn.XLOOKUP(AC117,#REF!,#REF!)="x","OK",AC117&amp;" not found"),"")</f>
        <v>#REF!</v>
      </c>
    </row>
    <row r="118" spans="25:30" ht="30.25" customHeight="1" x14ac:dyDescent="0.35">
      <c r="Y118" s="276">
        <f t="shared" si="7"/>
        <v>116</v>
      </c>
      <c r="Z118">
        <f t="shared" si="5"/>
        <v>7</v>
      </c>
      <c r="AA118">
        <f t="shared" si="6"/>
        <v>9</v>
      </c>
      <c r="AB118" t="str">
        <f t="shared" si="4"/>
        <v>G9</v>
      </c>
      <c r="AC118" s="276" t="str" cm="1">
        <f t="array" ref="AC118">INDEX(B$2:S$19,Z118,AA118)</f>
        <v>PIO3_10</v>
      </c>
      <c r="AD118" s="276" t="e">
        <f>IF(LEFT(AC118,3)="PIO",IF(_xlfn.XLOOKUP(AC118,#REF!,#REF!)="x","OK",AC118&amp;" not found"),"")</f>
        <v>#REF!</v>
      </c>
    </row>
    <row r="119" spans="25:30" ht="30.25" customHeight="1" x14ac:dyDescent="0.35">
      <c r="Y119" s="276">
        <f t="shared" si="7"/>
        <v>117</v>
      </c>
      <c r="Z119">
        <f t="shared" si="5"/>
        <v>7</v>
      </c>
      <c r="AA119">
        <f t="shared" si="6"/>
        <v>10</v>
      </c>
      <c r="AB119" t="str">
        <f t="shared" si="4"/>
        <v>G10</v>
      </c>
      <c r="AC119" s="276" t="str" cm="1">
        <f t="array" ref="AC119">INDEX(B$2:S$19,Z119,AA119)</f>
        <v>PIO6_12</v>
      </c>
      <c r="AD119" s="276" t="e">
        <f>IF(LEFT(AC119,3)="PIO",IF(_xlfn.XLOOKUP(AC119,#REF!,#REF!)="x","OK",AC119&amp;" not found"),"")</f>
        <v>#REF!</v>
      </c>
    </row>
    <row r="120" spans="25:30" ht="30.25" customHeight="1" x14ac:dyDescent="0.35">
      <c r="Y120" s="276">
        <f t="shared" si="7"/>
        <v>118</v>
      </c>
      <c r="Z120">
        <f t="shared" si="5"/>
        <v>7</v>
      </c>
      <c r="AA120">
        <f t="shared" si="6"/>
        <v>11</v>
      </c>
      <c r="AB120" t="str">
        <f t="shared" si="4"/>
        <v>G11</v>
      </c>
      <c r="AC120" s="276" t="str" cm="1">
        <f t="array" ref="AC120">INDEX(B$2:S$19,Z120,AA120)</f>
        <v>PIO6_2</v>
      </c>
      <c r="AD120" s="276" t="e">
        <f>IF(LEFT(AC120,3)="PIO",IF(_xlfn.XLOOKUP(AC120,#REF!,#REF!)="x","OK",AC120&amp;" not found"),"")</f>
        <v>#REF!</v>
      </c>
    </row>
    <row r="121" spans="25:30" ht="30.25" customHeight="1" x14ac:dyDescent="0.35">
      <c r="Y121" s="276">
        <f t="shared" si="7"/>
        <v>119</v>
      </c>
      <c r="Z121">
        <f t="shared" si="5"/>
        <v>7</v>
      </c>
      <c r="AA121">
        <f t="shared" si="6"/>
        <v>12</v>
      </c>
      <c r="AB121" t="str">
        <f t="shared" si="4"/>
        <v>G12</v>
      </c>
      <c r="AC121" s="276" t="str" cm="1">
        <f t="array" ref="AC121">INDEX(B$2:S$19,Z121,AA121)</f>
        <v>PIO7_24</v>
      </c>
      <c r="AD121" s="276" t="e">
        <f>IF(LEFT(AC121,3)="PIO",IF(_xlfn.XLOOKUP(AC121,#REF!,#REF!)="x","OK",AC121&amp;" not found"),"")</f>
        <v>#REF!</v>
      </c>
    </row>
    <row r="122" spans="25:30" ht="30.25" customHeight="1" x14ac:dyDescent="0.35">
      <c r="Y122" s="276">
        <f t="shared" si="7"/>
        <v>120</v>
      </c>
      <c r="Z122">
        <f t="shared" si="5"/>
        <v>7</v>
      </c>
      <c r="AA122">
        <f t="shared" si="6"/>
        <v>13</v>
      </c>
      <c r="AB122" t="str">
        <f t="shared" si="4"/>
        <v>G13</v>
      </c>
      <c r="AC122" s="276" t="str" cm="1">
        <f t="array" ref="AC122">INDEX(B$2:S$19,Z122,AA122)</f>
        <v>PIO6_8</v>
      </c>
      <c r="AD122" s="276" t="e">
        <f>IF(LEFT(AC122,3)="PIO",IF(_xlfn.XLOOKUP(AC122,#REF!,#REF!)="x","OK",AC122&amp;" not found"),"")</f>
        <v>#REF!</v>
      </c>
    </row>
    <row r="123" spans="25:30" ht="30.25" customHeight="1" x14ac:dyDescent="0.35">
      <c r="Y123" s="276">
        <f t="shared" si="7"/>
        <v>121</v>
      </c>
      <c r="Z123">
        <f t="shared" si="5"/>
        <v>7</v>
      </c>
      <c r="AA123">
        <f t="shared" si="6"/>
        <v>14</v>
      </c>
      <c r="AB123" t="str">
        <f t="shared" si="4"/>
        <v>G14</v>
      </c>
      <c r="AC123" s="276" t="str" cm="1">
        <f t="array" ref="AC123">INDEX(B$2:S$19,Z123,AA123)</f>
        <v>VSS</v>
      </c>
      <c r="AD123" s="276" t="str">
        <f>IF(LEFT(AC123,3)="PIO",IF(_xlfn.XLOOKUP(AC123,#REF!,#REF!)="x","OK",AC123&amp;" not found"),"")</f>
        <v/>
      </c>
    </row>
    <row r="124" spans="25:30" ht="30.25" customHeight="1" x14ac:dyDescent="0.35">
      <c r="Y124" s="276">
        <f t="shared" si="7"/>
        <v>122</v>
      </c>
      <c r="Z124">
        <f t="shared" si="5"/>
        <v>7</v>
      </c>
      <c r="AA124">
        <f t="shared" si="6"/>
        <v>15</v>
      </c>
      <c r="AB124" t="str">
        <f t="shared" si="4"/>
        <v>G15</v>
      </c>
      <c r="AC124" s="276" t="str" cm="1">
        <f t="array" ref="AC124">INDEX(B$2:S$19,Z124,AA124)</f>
        <v>VSS</v>
      </c>
      <c r="AD124" s="276" t="str">
        <f>IF(LEFT(AC124,3)="PIO",IF(_xlfn.XLOOKUP(AC124,#REF!,#REF!)="x","OK",AC124&amp;" not found"),"")</f>
        <v/>
      </c>
    </row>
    <row r="125" spans="25:30" ht="30.25" customHeight="1" x14ac:dyDescent="0.35">
      <c r="Y125" s="276">
        <f t="shared" si="7"/>
        <v>123</v>
      </c>
      <c r="Z125">
        <f t="shared" si="5"/>
        <v>7</v>
      </c>
      <c r="AA125">
        <f t="shared" si="6"/>
        <v>16</v>
      </c>
      <c r="AB125" t="str">
        <f t="shared" si="4"/>
        <v>G16</v>
      </c>
      <c r="AC125" s="276" t="str" cm="1">
        <f t="array" ref="AC125">INDEX(B$2:S$19,Z125,AA125)</f>
        <v>PIO5_5</v>
      </c>
      <c r="AD125" s="276" t="e">
        <f>IF(LEFT(AC125,3)="PIO",IF(_xlfn.XLOOKUP(AC125,#REF!,#REF!)="x","OK",AC125&amp;" not found"),"")</f>
        <v>#REF!</v>
      </c>
    </row>
    <row r="126" spans="25:30" ht="30.25" customHeight="1" x14ac:dyDescent="0.35">
      <c r="Y126" s="276">
        <f t="shared" si="7"/>
        <v>124</v>
      </c>
      <c r="Z126">
        <f t="shared" si="5"/>
        <v>7</v>
      </c>
      <c r="AA126">
        <f t="shared" si="6"/>
        <v>17</v>
      </c>
      <c r="AB126" t="str">
        <f t="shared" si="4"/>
        <v>G17</v>
      </c>
      <c r="AC126" s="276" t="str" cm="1">
        <f t="array" ref="AC126">INDEX(B$2:S$19,Z126,AA126)</f>
        <v>PIO5_11</v>
      </c>
      <c r="AD126" s="276" t="e">
        <f>IF(LEFT(AC126,3)="PIO",IF(_xlfn.XLOOKUP(AC126,#REF!,#REF!)="x","OK",AC126&amp;" not found"),"")</f>
        <v>#REF!</v>
      </c>
    </row>
    <row r="127" spans="25:30" ht="30.25" customHeight="1" x14ac:dyDescent="0.35">
      <c r="Y127" s="276">
        <f t="shared" si="7"/>
        <v>125</v>
      </c>
      <c r="Z127">
        <f t="shared" si="5"/>
        <v>7</v>
      </c>
      <c r="AA127">
        <f t="shared" si="6"/>
        <v>18</v>
      </c>
      <c r="AB127" t="str">
        <f t="shared" si="4"/>
        <v>G18</v>
      </c>
      <c r="AC127" s="276" t="str" cm="1">
        <f t="array" ref="AC127">INDEX(B$2:S$19,Z127,AA127)</f>
        <v>VSS</v>
      </c>
      <c r="AD127" s="276" t="str">
        <f>IF(LEFT(AC127,3)="PIO",IF(_xlfn.XLOOKUP(AC127,#REF!,#REF!)="x","OK",AC127&amp;" not found"),"")</f>
        <v/>
      </c>
    </row>
    <row r="128" spans="25:30" ht="30.25" customHeight="1" x14ac:dyDescent="0.35">
      <c r="Y128" s="276">
        <f t="shared" si="7"/>
        <v>126</v>
      </c>
      <c r="Z128">
        <f t="shared" si="5"/>
        <v>8</v>
      </c>
      <c r="AA128">
        <f t="shared" si="6"/>
        <v>1</v>
      </c>
      <c r="AB128" t="str">
        <f t="shared" si="4"/>
        <v>H1</v>
      </c>
      <c r="AC128" s="276" t="str" cm="1">
        <f t="array" ref="AC128">INDEX(B$2:S$19,Z128,AA128)</f>
        <v>VSS</v>
      </c>
      <c r="AD128" s="276" t="str">
        <f>IF(LEFT(AC128,3)="PIO",IF(_xlfn.XLOOKUP(AC128,#REF!,#REF!)="x","OK",AC128&amp;" not found"),"")</f>
        <v/>
      </c>
    </row>
    <row r="129" spans="25:30" ht="30.25" customHeight="1" x14ac:dyDescent="0.35">
      <c r="Y129" s="276">
        <f t="shared" si="7"/>
        <v>127</v>
      </c>
      <c r="Z129">
        <f t="shared" si="5"/>
        <v>8</v>
      </c>
      <c r="AA129">
        <f t="shared" si="6"/>
        <v>2</v>
      </c>
      <c r="AB129" t="str">
        <f t="shared" si="4"/>
        <v>H2</v>
      </c>
      <c r="AC129" s="276" t="str" cm="1">
        <f t="array" ref="AC129">INDEX(B$2:S$19,Z129,AA129)</f>
        <v>PIO2_0</v>
      </c>
      <c r="AD129" s="276" t="e">
        <f>IF(LEFT(AC129,3)="PIO",IF(_xlfn.XLOOKUP(AC129,#REF!,#REF!)="x","OK",AC129&amp;" not found"),"")</f>
        <v>#REF!</v>
      </c>
    </row>
    <row r="130" spans="25:30" ht="30.25" customHeight="1" x14ac:dyDescent="0.35">
      <c r="Y130" s="276">
        <f t="shared" si="7"/>
        <v>128</v>
      </c>
      <c r="Z130">
        <f t="shared" si="5"/>
        <v>8</v>
      </c>
      <c r="AA130">
        <f t="shared" si="6"/>
        <v>3</v>
      </c>
      <c r="AB130" t="str">
        <f t="shared" ref="AB130:AB193" si="8">VLOOKUP(Z130,AH$2:AJ$19,2,FALSE)&amp;AA130</f>
        <v>H3</v>
      </c>
      <c r="AC130" s="276" t="str" cm="1">
        <f t="array" ref="AC130">INDEX(B$2:S$19,Z130,AA130)</f>
        <v>PIO2_2</v>
      </c>
      <c r="AD130" s="276" t="e">
        <f>IF(LEFT(AC130,3)="PIO",IF(_xlfn.XLOOKUP(AC130,#REF!,#REF!)="x","OK",AC130&amp;" not found"),"")</f>
        <v>#REF!</v>
      </c>
    </row>
    <row r="131" spans="25:30" ht="30.25" customHeight="1" x14ac:dyDescent="0.35">
      <c r="Y131" s="276">
        <f t="shared" si="7"/>
        <v>129</v>
      </c>
      <c r="Z131">
        <f t="shared" ref="Z131:Z194" si="9">(Y131-AA131+1)/18+1</f>
        <v>8</v>
      </c>
      <c r="AA131">
        <f t="shared" ref="AA131:AA194" si="10">MOD(Y131,18)+1</f>
        <v>4</v>
      </c>
      <c r="AB131" t="str">
        <f t="shared" si="8"/>
        <v>H4</v>
      </c>
      <c r="AC131" s="276" t="str" cm="1">
        <f t="array" ref="AC131">INDEX(B$2:S$19,Z131,AA131)</f>
        <v>VSS</v>
      </c>
      <c r="AD131" s="276" t="str">
        <f>IF(LEFT(AC131,3)="PIO",IF(_xlfn.XLOOKUP(AC131,#REF!,#REF!)="x","OK",AC131&amp;" not found"),"")</f>
        <v/>
      </c>
    </row>
    <row r="132" spans="25:30" ht="30.25" customHeight="1" x14ac:dyDescent="0.35">
      <c r="Y132" s="276">
        <f t="shared" ref="Y132:Y195" si="11">Y131+1</f>
        <v>130</v>
      </c>
      <c r="Z132">
        <f t="shared" si="9"/>
        <v>8</v>
      </c>
      <c r="AA132">
        <f t="shared" si="10"/>
        <v>5</v>
      </c>
      <c r="AB132" t="str">
        <f t="shared" si="8"/>
        <v>H5</v>
      </c>
      <c r="AC132" s="276" t="str" cm="1">
        <f t="array" ref="AC132">INDEX(B$2:S$19,Z132,AA132)</f>
        <v>VSS</v>
      </c>
      <c r="AD132" s="276" t="str">
        <f>IF(LEFT(AC132,3)="PIO",IF(_xlfn.XLOOKUP(AC132,#REF!,#REF!)="x","OK",AC132&amp;" not found"),"")</f>
        <v/>
      </c>
    </row>
    <row r="133" spans="25:30" ht="30.25" customHeight="1" x14ac:dyDescent="0.35">
      <c r="Y133" s="276">
        <f t="shared" si="11"/>
        <v>131</v>
      </c>
      <c r="Z133">
        <f t="shared" si="9"/>
        <v>8</v>
      </c>
      <c r="AA133">
        <f t="shared" si="10"/>
        <v>6</v>
      </c>
      <c r="AB133" t="str">
        <f t="shared" si="8"/>
        <v>H6</v>
      </c>
      <c r="AC133" s="276" t="str" cm="1">
        <f t="array" ref="AC133">INDEX(B$2:S$19,Z133,AA133)</f>
        <v>PIO2_6</v>
      </c>
      <c r="AD133" s="276" t="e">
        <f>IF(LEFT(AC133,3)="PIO",IF(_xlfn.XLOOKUP(AC133,#REF!,#REF!)="x","OK",AC133&amp;" not found"),"")</f>
        <v>#REF!</v>
      </c>
    </row>
    <row r="134" spans="25:30" ht="30.25" customHeight="1" x14ac:dyDescent="0.35">
      <c r="Y134" s="276">
        <f t="shared" si="11"/>
        <v>132</v>
      </c>
      <c r="Z134">
        <f t="shared" si="9"/>
        <v>8</v>
      </c>
      <c r="AA134">
        <f t="shared" si="10"/>
        <v>7</v>
      </c>
      <c r="AB134" t="str">
        <f t="shared" si="8"/>
        <v>H7</v>
      </c>
      <c r="AC134" s="276" t="str" cm="1">
        <f t="array" ref="AC134">INDEX(B$2:S$19,Z134,AA134)</f>
        <v>PIO3_7</v>
      </c>
      <c r="AD134" s="276" t="e">
        <f>IF(LEFT(AC134,3)="PIO",IF(_xlfn.XLOOKUP(AC134,#REF!,#REF!)="x","OK",AC134&amp;" not found"),"")</f>
        <v>#REF!</v>
      </c>
    </row>
    <row r="135" spans="25:30" ht="30.25" customHeight="1" x14ac:dyDescent="0.35">
      <c r="Y135" s="276">
        <f t="shared" si="11"/>
        <v>133</v>
      </c>
      <c r="Z135">
        <f t="shared" si="9"/>
        <v>8</v>
      </c>
      <c r="AA135">
        <f t="shared" si="10"/>
        <v>8</v>
      </c>
      <c r="AB135" t="str">
        <f t="shared" si="8"/>
        <v>H8</v>
      </c>
      <c r="AC135" s="276" t="str" cm="1">
        <f t="array" ref="AC135">INDEX(B$2:S$19,Z135,AA135)</f>
        <v>VSS</v>
      </c>
      <c r="AD135" s="276" t="str">
        <f>IF(LEFT(AC135,3)="PIO",IF(_xlfn.XLOOKUP(AC135,#REF!,#REF!)="x","OK",AC135&amp;" not found"),"")</f>
        <v/>
      </c>
    </row>
    <row r="136" spans="25:30" ht="30.25" customHeight="1" x14ac:dyDescent="0.35">
      <c r="Y136" s="276">
        <f t="shared" si="11"/>
        <v>134</v>
      </c>
      <c r="Z136">
        <f t="shared" si="9"/>
        <v>8</v>
      </c>
      <c r="AA136">
        <f t="shared" si="10"/>
        <v>9</v>
      </c>
      <c r="AB136" t="str">
        <f t="shared" si="8"/>
        <v>H9</v>
      </c>
      <c r="AC136" s="276" t="str" cm="1">
        <f t="array" ref="AC136">INDEX(B$2:S$19,Z136,AA136)</f>
        <v>VSS</v>
      </c>
      <c r="AD136" s="276" t="str">
        <f>IF(LEFT(AC136,3)="PIO",IF(_xlfn.XLOOKUP(AC136,#REF!,#REF!)="x","OK",AC136&amp;" not found"),"")</f>
        <v/>
      </c>
    </row>
    <row r="137" spans="25:30" ht="30.25" customHeight="1" x14ac:dyDescent="0.35">
      <c r="Y137" s="276">
        <f t="shared" si="11"/>
        <v>135</v>
      </c>
      <c r="Z137">
        <f t="shared" si="9"/>
        <v>8</v>
      </c>
      <c r="AA137">
        <f t="shared" si="10"/>
        <v>10</v>
      </c>
      <c r="AB137" t="str">
        <f t="shared" si="8"/>
        <v>H10</v>
      </c>
      <c r="AC137" s="276" t="str" cm="1">
        <f t="array" ref="AC137">INDEX(B$2:S$19,Z137,AA137)</f>
        <v>VSS</v>
      </c>
      <c r="AD137" s="276" t="str">
        <f>IF(LEFT(AC137,3)="PIO",IF(_xlfn.XLOOKUP(AC137,#REF!,#REF!)="x","OK",AC137&amp;" not found"),"")</f>
        <v/>
      </c>
    </row>
    <row r="138" spans="25:30" ht="30.25" customHeight="1" x14ac:dyDescent="0.35">
      <c r="Y138" s="276">
        <f t="shared" si="11"/>
        <v>136</v>
      </c>
      <c r="Z138">
        <f t="shared" si="9"/>
        <v>8</v>
      </c>
      <c r="AA138">
        <f t="shared" si="10"/>
        <v>11</v>
      </c>
      <c r="AB138" t="str">
        <f t="shared" si="8"/>
        <v>H11</v>
      </c>
      <c r="AC138" s="276" t="str" cm="1">
        <f t="array" ref="AC138">INDEX(B$2:S$19,Z138,AA138)</f>
        <v>VSS</v>
      </c>
      <c r="AD138" s="276" t="str">
        <f>IF(LEFT(AC138,3)="PIO",IF(_xlfn.XLOOKUP(AC138,#REF!,#REF!)="x","OK",AC138&amp;" not found"),"")</f>
        <v/>
      </c>
    </row>
    <row r="139" spans="25:30" ht="30.25" customHeight="1" x14ac:dyDescent="0.35">
      <c r="Y139" s="276">
        <f t="shared" si="11"/>
        <v>137</v>
      </c>
      <c r="Z139">
        <f t="shared" si="9"/>
        <v>8</v>
      </c>
      <c r="AA139">
        <f t="shared" si="10"/>
        <v>12</v>
      </c>
      <c r="AB139" t="str">
        <f t="shared" si="8"/>
        <v>H12</v>
      </c>
      <c r="AC139" s="276" t="str" cm="1">
        <f t="array" ref="AC139">INDEX(B$2:S$19,Z139,AA139)</f>
        <v>PIO7_25</v>
      </c>
      <c r="AD139" s="276" t="e">
        <f>IF(LEFT(AC139,3)="PIO",IF(_xlfn.XLOOKUP(AC139,#REF!,#REF!)="x","OK",AC139&amp;" not found"),"")</f>
        <v>#REF!</v>
      </c>
    </row>
    <row r="140" spans="25:30" ht="30.25" customHeight="1" x14ac:dyDescent="0.35">
      <c r="Y140" s="276">
        <f t="shared" si="11"/>
        <v>138</v>
      </c>
      <c r="Z140">
        <f t="shared" si="9"/>
        <v>8</v>
      </c>
      <c r="AA140">
        <f t="shared" si="10"/>
        <v>13</v>
      </c>
      <c r="AB140" t="str">
        <f t="shared" si="8"/>
        <v>H13</v>
      </c>
      <c r="AC140" s="276" t="str" cm="1">
        <f t="array" ref="AC140">INDEX(B$2:S$19,Z140,AA140)</f>
        <v>PIO5_0</v>
      </c>
      <c r="AD140" s="276" t="e">
        <f>IF(LEFT(AC140,3)="PIO",IF(_xlfn.XLOOKUP(AC140,#REF!,#REF!)="x","OK",AC140&amp;" not found"),"")</f>
        <v>#REF!</v>
      </c>
    </row>
    <row r="141" spans="25:30" ht="30.25" customHeight="1" x14ac:dyDescent="0.35">
      <c r="Y141" s="276">
        <f t="shared" si="11"/>
        <v>139</v>
      </c>
      <c r="Z141">
        <f t="shared" si="9"/>
        <v>8</v>
      </c>
      <c r="AA141">
        <f t="shared" si="10"/>
        <v>14</v>
      </c>
      <c r="AB141" t="str">
        <f t="shared" si="8"/>
        <v>H14</v>
      </c>
      <c r="AC141" s="276" t="str" cm="1">
        <f t="array" ref="AC141">INDEX(B$2:S$19,Z141,AA141)</f>
        <v>PIO5_18</v>
      </c>
      <c r="AD141" s="276" t="e">
        <f>IF(LEFT(AC141,3)="PIO",IF(_xlfn.XLOOKUP(AC141,#REF!,#REF!)="x","OK",AC141&amp;" not found"),"")</f>
        <v>#REF!</v>
      </c>
    </row>
    <row r="142" spans="25:30" ht="30.25" customHeight="1" x14ac:dyDescent="0.35">
      <c r="Y142" s="276">
        <f t="shared" si="11"/>
        <v>140</v>
      </c>
      <c r="Z142">
        <f t="shared" si="9"/>
        <v>8</v>
      </c>
      <c r="AA142">
        <f t="shared" si="10"/>
        <v>15</v>
      </c>
      <c r="AB142" t="str">
        <f t="shared" si="8"/>
        <v>H15</v>
      </c>
      <c r="AC142" s="276" t="str" cm="1">
        <f t="array" ref="AC142">INDEX(B$2:S$19,Z142,AA142)</f>
        <v>PIO5_13</v>
      </c>
      <c r="AD142" s="276" t="e">
        <f>IF(LEFT(AC142,3)="PIO",IF(_xlfn.XLOOKUP(AC142,#REF!,#REF!)="x","OK",AC142&amp;" not found"),"")</f>
        <v>#REF!</v>
      </c>
    </row>
    <row r="143" spans="25:30" ht="30.25" customHeight="1" x14ac:dyDescent="0.35">
      <c r="Y143" s="276">
        <f t="shared" si="11"/>
        <v>141</v>
      </c>
      <c r="Z143">
        <f t="shared" si="9"/>
        <v>8</v>
      </c>
      <c r="AA143">
        <f t="shared" si="10"/>
        <v>16</v>
      </c>
      <c r="AB143" t="str">
        <f t="shared" si="8"/>
        <v>H16</v>
      </c>
      <c r="AC143" s="276" t="str" cm="1">
        <f t="array" ref="AC143">INDEX(B$2:S$19,Z143,AA143)</f>
        <v>PIO5_8</v>
      </c>
      <c r="AD143" s="276" t="e">
        <f>IF(LEFT(AC143,3)="PIO",IF(_xlfn.XLOOKUP(AC143,#REF!,#REF!)="x","OK",AC143&amp;" not found"),"")</f>
        <v>#REF!</v>
      </c>
    </row>
    <row r="144" spans="25:30" ht="30.25" customHeight="1" x14ac:dyDescent="0.35">
      <c r="Y144" s="276">
        <f t="shared" si="11"/>
        <v>142</v>
      </c>
      <c r="Z144">
        <f t="shared" si="9"/>
        <v>8</v>
      </c>
      <c r="AA144">
        <f t="shared" si="10"/>
        <v>17</v>
      </c>
      <c r="AB144" t="str">
        <f t="shared" si="8"/>
        <v>H17</v>
      </c>
      <c r="AC144" s="276" t="str" cm="1">
        <f t="array" ref="AC144">INDEX(B$2:S$19,Z144,AA144)</f>
        <v>PIO5_1</v>
      </c>
      <c r="AD144" s="276" t="e">
        <f>IF(LEFT(AC144,3)="PIO",IF(_xlfn.XLOOKUP(AC144,#REF!,#REF!)="x","OK",AC144&amp;" not found"),"")</f>
        <v>#REF!</v>
      </c>
    </row>
    <row r="145" spans="25:30" ht="30.25" customHeight="1" x14ac:dyDescent="0.35">
      <c r="Y145" s="276">
        <f t="shared" si="11"/>
        <v>143</v>
      </c>
      <c r="Z145">
        <f t="shared" si="9"/>
        <v>8</v>
      </c>
      <c r="AA145">
        <f t="shared" si="10"/>
        <v>18</v>
      </c>
      <c r="AB145" t="str">
        <f t="shared" si="8"/>
        <v>H18</v>
      </c>
      <c r="AC145" s="276" t="str" cm="1">
        <f t="array" ref="AC145">INDEX(B$2:S$19,Z145,AA145)</f>
        <v>PIO5_2</v>
      </c>
      <c r="AD145" s="276" t="e">
        <f>IF(LEFT(AC145,3)="PIO",IF(_xlfn.XLOOKUP(AC145,#REF!,#REF!)="x","OK",AC145&amp;" not found"),"")</f>
        <v>#REF!</v>
      </c>
    </row>
    <row r="146" spans="25:30" ht="30.25" customHeight="1" x14ac:dyDescent="0.35">
      <c r="Y146" s="276">
        <f t="shared" si="11"/>
        <v>144</v>
      </c>
      <c r="Z146">
        <f t="shared" si="9"/>
        <v>9</v>
      </c>
      <c r="AA146">
        <f t="shared" si="10"/>
        <v>1</v>
      </c>
      <c r="AB146" t="str">
        <f t="shared" si="8"/>
        <v>J1</v>
      </c>
      <c r="AC146" s="276" t="str" cm="1">
        <f t="array" ref="AC146">INDEX(B$2:S$19,Z146,AA146)</f>
        <v>PIO0_0</v>
      </c>
      <c r="AD146" s="276" t="e">
        <f>IF(LEFT(AC146,3)="PIO",IF(_xlfn.XLOOKUP(AC146,#REF!,#REF!)="x","OK",AC146&amp;" not found"),"")</f>
        <v>#REF!</v>
      </c>
    </row>
    <row r="147" spans="25:30" ht="30.25" customHeight="1" x14ac:dyDescent="0.35">
      <c r="Y147" s="276">
        <f t="shared" si="11"/>
        <v>145</v>
      </c>
      <c r="Z147">
        <f t="shared" si="9"/>
        <v>9</v>
      </c>
      <c r="AA147">
        <f t="shared" si="10"/>
        <v>2</v>
      </c>
      <c r="AB147" t="str">
        <f t="shared" si="8"/>
        <v>J2</v>
      </c>
      <c r="AC147" s="276" t="str" cm="1">
        <f t="array" ref="AC147">INDEX(B$2:S$19,Z147,AA147)</f>
        <v>PIO0_1</v>
      </c>
      <c r="AD147" s="276" t="e">
        <f>IF(LEFT(AC147,3)="PIO",IF(_xlfn.XLOOKUP(AC147,#REF!,#REF!)="x","OK",AC147&amp;" not found"),"")</f>
        <v>#REF!</v>
      </c>
    </row>
    <row r="148" spans="25:30" ht="30.25" customHeight="1" x14ac:dyDescent="0.35">
      <c r="Y148" s="276">
        <f t="shared" si="11"/>
        <v>146</v>
      </c>
      <c r="Z148">
        <f t="shared" si="9"/>
        <v>9</v>
      </c>
      <c r="AA148">
        <f t="shared" si="10"/>
        <v>3</v>
      </c>
      <c r="AB148" t="str">
        <f t="shared" si="8"/>
        <v>J3</v>
      </c>
      <c r="AC148" s="276" t="str" cm="1">
        <f t="array" ref="AC148">INDEX(B$2:S$19,Z148,AA148)</f>
        <v>PIO0_2</v>
      </c>
      <c r="AD148" s="276" t="e">
        <f>IF(LEFT(AC148,3)="PIO",IF(_xlfn.XLOOKUP(AC148,#REF!,#REF!)="x","OK",AC148&amp;" not found"),"")</f>
        <v>#REF!</v>
      </c>
    </row>
    <row r="149" spans="25:30" ht="30.25" customHeight="1" x14ac:dyDescent="0.35">
      <c r="Y149" s="276">
        <f t="shared" si="11"/>
        <v>147</v>
      </c>
      <c r="Z149">
        <f t="shared" si="9"/>
        <v>9</v>
      </c>
      <c r="AA149">
        <f t="shared" si="10"/>
        <v>4</v>
      </c>
      <c r="AB149" t="str">
        <f t="shared" si="8"/>
        <v>J4</v>
      </c>
      <c r="AC149" s="276" t="str" cm="1">
        <f t="array" ref="AC149">INDEX(B$2:S$19,Z149,AA149)</f>
        <v>PIO0_3</v>
      </c>
      <c r="AD149" s="276" t="e">
        <f>IF(LEFT(AC149,3)="PIO",IF(_xlfn.XLOOKUP(AC149,#REF!,#REF!)="x","OK",AC149&amp;" not found"),"")</f>
        <v>#REF!</v>
      </c>
    </row>
    <row r="150" spans="25:30" ht="30.25" customHeight="1" x14ac:dyDescent="0.35">
      <c r="Y150" s="276">
        <f t="shared" si="11"/>
        <v>148</v>
      </c>
      <c r="Z150">
        <f t="shared" si="9"/>
        <v>9</v>
      </c>
      <c r="AA150">
        <f t="shared" si="10"/>
        <v>5</v>
      </c>
      <c r="AB150" t="str">
        <f t="shared" si="8"/>
        <v>J5</v>
      </c>
      <c r="AC150" s="276" t="str" cm="1">
        <f t="array" ref="AC150">INDEX(B$2:S$19,Z150,AA150)</f>
        <v>PIO0_6</v>
      </c>
      <c r="AD150" s="276" t="e">
        <f>IF(LEFT(AC150,3)="PIO",IF(_xlfn.XLOOKUP(AC150,#REF!,#REF!)="x","OK",AC150&amp;" not found"),"")</f>
        <v>#REF!</v>
      </c>
    </row>
    <row r="151" spans="25:30" ht="30.25" customHeight="1" x14ac:dyDescent="0.35">
      <c r="Y151" s="276">
        <f t="shared" si="11"/>
        <v>149</v>
      </c>
      <c r="Z151">
        <f t="shared" si="9"/>
        <v>9</v>
      </c>
      <c r="AA151">
        <f t="shared" si="10"/>
        <v>6</v>
      </c>
      <c r="AB151" t="str">
        <f t="shared" si="8"/>
        <v>J6</v>
      </c>
      <c r="AC151" s="276" t="str" cm="1">
        <f t="array" ref="AC151">INDEX(B$2:S$19,Z151,AA151)</f>
        <v>PIO2_5</v>
      </c>
      <c r="AD151" s="276" t="e">
        <f>IF(LEFT(AC151,3)="PIO",IF(_xlfn.XLOOKUP(AC151,#REF!,#REF!)="x","OK",AC151&amp;" not found"),"")</f>
        <v>#REF!</v>
      </c>
    </row>
    <row r="152" spans="25:30" ht="30.25" customHeight="1" x14ac:dyDescent="0.35">
      <c r="Y152" s="276">
        <f t="shared" si="11"/>
        <v>150</v>
      </c>
      <c r="Z152">
        <f t="shared" si="9"/>
        <v>9</v>
      </c>
      <c r="AA152">
        <f t="shared" si="10"/>
        <v>7</v>
      </c>
      <c r="AB152" t="str">
        <f t="shared" si="8"/>
        <v>J7</v>
      </c>
      <c r="AC152" s="276" t="str" cm="1">
        <f t="array" ref="AC152">INDEX(B$2:S$19,Z152,AA152)</f>
        <v>PIO3_6</v>
      </c>
      <c r="AD152" s="276" t="e">
        <f>IF(LEFT(AC152,3)="PIO",IF(_xlfn.XLOOKUP(AC152,#REF!,#REF!)="x","OK",AC152&amp;" not found"),"")</f>
        <v>#REF!</v>
      </c>
    </row>
    <row r="153" spans="25:30" ht="30.25" customHeight="1" x14ac:dyDescent="0.35">
      <c r="Y153" s="276">
        <f t="shared" si="11"/>
        <v>151</v>
      </c>
      <c r="Z153">
        <f t="shared" si="9"/>
        <v>9</v>
      </c>
      <c r="AA153">
        <f t="shared" si="10"/>
        <v>8</v>
      </c>
      <c r="AB153" t="str">
        <f t="shared" si="8"/>
        <v>J8</v>
      </c>
      <c r="AC153" s="276" t="str" cm="1">
        <f t="array" ref="AC153">INDEX(B$2:S$19,Z153,AA153)</f>
        <v>VSS</v>
      </c>
      <c r="AD153" s="276" t="str">
        <f>IF(LEFT(AC153,3)="PIO",IF(_xlfn.XLOOKUP(AC153,#REF!,#REF!)="x","OK",AC153&amp;" not found"),"")</f>
        <v/>
      </c>
    </row>
    <row r="154" spans="25:30" ht="30.25" customHeight="1" x14ac:dyDescent="0.35">
      <c r="Y154" s="276">
        <f t="shared" si="11"/>
        <v>152</v>
      </c>
      <c r="Z154">
        <f t="shared" si="9"/>
        <v>9</v>
      </c>
      <c r="AA154">
        <f t="shared" si="10"/>
        <v>9</v>
      </c>
      <c r="AB154" t="str">
        <f t="shared" si="8"/>
        <v>J9</v>
      </c>
      <c r="AC154" s="276" t="str" cm="1">
        <f t="array" ref="AC154">INDEX(B$2:S$19,Z154,AA154)</f>
        <v>VSS</v>
      </c>
      <c r="AD154" s="276" t="str">
        <f>IF(LEFT(AC154,3)="PIO",IF(_xlfn.XLOOKUP(AC154,#REF!,#REF!)="x","OK",AC154&amp;" not found"),"")</f>
        <v/>
      </c>
    </row>
    <row r="155" spans="25:30" ht="30.25" customHeight="1" x14ac:dyDescent="0.35">
      <c r="Y155" s="276">
        <f t="shared" si="11"/>
        <v>153</v>
      </c>
      <c r="Z155">
        <f t="shared" si="9"/>
        <v>9</v>
      </c>
      <c r="AA155">
        <f t="shared" si="10"/>
        <v>10</v>
      </c>
      <c r="AB155" t="str">
        <f t="shared" si="8"/>
        <v>J10</v>
      </c>
      <c r="AC155" s="276" t="str" cm="1">
        <f t="array" ref="AC155">INDEX(B$2:S$19,Z155,AA155)</f>
        <v>VSS</v>
      </c>
      <c r="AD155" s="276" t="str">
        <f>IF(LEFT(AC155,3)="PIO",IF(_xlfn.XLOOKUP(AC155,#REF!,#REF!)="x","OK",AC155&amp;" not found"),"")</f>
        <v/>
      </c>
    </row>
    <row r="156" spans="25:30" ht="30.25" customHeight="1" x14ac:dyDescent="0.35">
      <c r="Y156" s="276">
        <f t="shared" si="11"/>
        <v>154</v>
      </c>
      <c r="Z156">
        <f t="shared" si="9"/>
        <v>9</v>
      </c>
      <c r="AA156">
        <f t="shared" si="10"/>
        <v>11</v>
      </c>
      <c r="AB156" t="str">
        <f t="shared" si="8"/>
        <v>J11</v>
      </c>
      <c r="AC156" s="276" t="str" cm="1">
        <f t="array" ref="AC156">INDEX(B$2:S$19,Z156,AA156)</f>
        <v>VSS</v>
      </c>
      <c r="AD156" s="276" t="str">
        <f>IF(LEFT(AC156,3)="PIO",IF(_xlfn.XLOOKUP(AC156,#REF!,#REF!)="x","OK",AC156&amp;" not found"),"")</f>
        <v/>
      </c>
    </row>
    <row r="157" spans="25:30" ht="30.25" customHeight="1" x14ac:dyDescent="0.35">
      <c r="Y157" s="276">
        <f t="shared" si="11"/>
        <v>155</v>
      </c>
      <c r="Z157">
        <f t="shared" si="9"/>
        <v>9</v>
      </c>
      <c r="AA157">
        <f t="shared" si="10"/>
        <v>12</v>
      </c>
      <c r="AB157" t="str">
        <f t="shared" si="8"/>
        <v>J12</v>
      </c>
      <c r="AC157" s="276" t="str" cm="1">
        <f t="array" ref="AC157">INDEX(B$2:S$19,Z157,AA157)</f>
        <v>PIO8_26</v>
      </c>
      <c r="AD157" s="276" t="e">
        <f>IF(LEFT(AC157,3)="PIO",IF(_xlfn.XLOOKUP(AC157,#REF!,#REF!)="x","OK",AC157&amp;" not found"),"")</f>
        <v>#REF!</v>
      </c>
    </row>
    <row r="158" spans="25:30" ht="30.25" customHeight="1" x14ac:dyDescent="0.35">
      <c r="Y158" s="276">
        <f t="shared" si="11"/>
        <v>156</v>
      </c>
      <c r="Z158">
        <f t="shared" si="9"/>
        <v>9</v>
      </c>
      <c r="AA158">
        <f t="shared" si="10"/>
        <v>13</v>
      </c>
      <c r="AB158" t="str">
        <f t="shared" si="8"/>
        <v>J13</v>
      </c>
      <c r="AC158" s="276" t="str" cm="1">
        <f t="array" ref="AC158">INDEX(B$2:S$19,Z158,AA158)</f>
        <v>PIO8_25</v>
      </c>
      <c r="AD158" s="276" t="e">
        <f>IF(LEFT(AC158,3)="PIO",IF(_xlfn.XLOOKUP(AC158,#REF!,#REF!)="x","OK",AC158&amp;" not found"),"")</f>
        <v>#REF!</v>
      </c>
    </row>
    <row r="159" spans="25:30" ht="30.25" customHeight="1" x14ac:dyDescent="0.35">
      <c r="Y159" s="276">
        <f t="shared" si="11"/>
        <v>157</v>
      </c>
      <c r="Z159">
        <f t="shared" si="9"/>
        <v>9</v>
      </c>
      <c r="AA159">
        <f t="shared" si="10"/>
        <v>14</v>
      </c>
      <c r="AB159" t="str">
        <f t="shared" si="8"/>
        <v>J14</v>
      </c>
      <c r="AC159" s="276" t="str" cm="1">
        <f t="array" ref="AC159">INDEX(B$2:S$19,Z159,AA159)</f>
        <v>PIO5_15</v>
      </c>
      <c r="AD159" s="276" t="e">
        <f>IF(LEFT(AC159,3)="PIO",IF(_xlfn.XLOOKUP(AC159,#REF!,#REF!)="x","OK",AC159&amp;" not found"),"")</f>
        <v>#REF!</v>
      </c>
    </row>
    <row r="160" spans="25:30" ht="30.25" customHeight="1" x14ac:dyDescent="0.35">
      <c r="Y160" s="276">
        <f t="shared" si="11"/>
        <v>158</v>
      </c>
      <c r="Z160">
        <f t="shared" si="9"/>
        <v>9</v>
      </c>
      <c r="AA160">
        <f t="shared" si="10"/>
        <v>15</v>
      </c>
      <c r="AB160" t="str">
        <f t="shared" si="8"/>
        <v>J15</v>
      </c>
      <c r="AC160" s="276" t="str" cm="1">
        <f t="array" ref="AC160">INDEX(B$2:S$19,Z160,AA160)</f>
        <v>PIO5_16</v>
      </c>
      <c r="AD160" s="276" t="e">
        <f>IF(LEFT(AC160,3)="PIO",IF(_xlfn.XLOOKUP(AC160,#REF!,#REF!)="x","OK",AC160&amp;" not found"),"")</f>
        <v>#REF!</v>
      </c>
    </row>
    <row r="161" spans="25:30" ht="30.25" customHeight="1" x14ac:dyDescent="0.35">
      <c r="Y161" s="276">
        <f t="shared" si="11"/>
        <v>159</v>
      </c>
      <c r="Z161">
        <f t="shared" si="9"/>
        <v>9</v>
      </c>
      <c r="AA161">
        <f t="shared" si="10"/>
        <v>16</v>
      </c>
      <c r="AB161" t="str">
        <f t="shared" si="8"/>
        <v>J16</v>
      </c>
      <c r="AC161" s="276" t="str" cm="1">
        <f t="array" ref="AC161">INDEX(B$2:S$19,Z161,AA161)</f>
        <v>PIO5_9</v>
      </c>
      <c r="AD161" s="276" t="e">
        <f>IF(LEFT(AC161,3)="PIO",IF(_xlfn.XLOOKUP(AC161,#REF!,#REF!)="x","OK",AC161&amp;" not found"),"")</f>
        <v>#REF!</v>
      </c>
    </row>
    <row r="162" spans="25:30" ht="30.25" customHeight="1" x14ac:dyDescent="0.35">
      <c r="Y162" s="276">
        <f t="shared" si="11"/>
        <v>160</v>
      </c>
      <c r="Z162">
        <f t="shared" si="9"/>
        <v>9</v>
      </c>
      <c r="AA162">
        <f t="shared" si="10"/>
        <v>17</v>
      </c>
      <c r="AB162" t="str">
        <f t="shared" si="8"/>
        <v>J17</v>
      </c>
      <c r="AC162" s="276" t="str" cm="1">
        <f t="array" ref="AC162">INDEX(B$2:S$19,Z162,AA162)</f>
        <v>VDDIO_5</v>
      </c>
      <c r="AD162" s="276" t="str">
        <f>IF(LEFT(AC162,3)="PIO",IF(_xlfn.XLOOKUP(AC162,#REF!,#REF!)="x","OK",AC162&amp;" not found"),"")</f>
        <v/>
      </c>
    </row>
    <row r="163" spans="25:30" ht="30.25" customHeight="1" x14ac:dyDescent="0.35">
      <c r="Y163" s="276">
        <f t="shared" si="11"/>
        <v>161</v>
      </c>
      <c r="Z163">
        <f t="shared" si="9"/>
        <v>9</v>
      </c>
      <c r="AA163">
        <f t="shared" si="10"/>
        <v>18</v>
      </c>
      <c r="AB163" t="str">
        <f t="shared" si="8"/>
        <v>J18</v>
      </c>
      <c r="AC163" s="276" t="str" cm="1">
        <f t="array" ref="AC163">INDEX(B$2:S$19,Z163,AA163)</f>
        <v>VDDIO_5</v>
      </c>
      <c r="AD163" s="276" t="str">
        <f>IF(LEFT(AC163,3)="PIO",IF(_xlfn.XLOOKUP(AC163,#REF!,#REF!)="x","OK",AC163&amp;" not found"),"")</f>
        <v/>
      </c>
    </row>
    <row r="164" spans="25:30" ht="30.25" customHeight="1" x14ac:dyDescent="0.35">
      <c r="Y164" s="276">
        <f t="shared" si="11"/>
        <v>162</v>
      </c>
      <c r="Z164">
        <f t="shared" si="9"/>
        <v>10</v>
      </c>
      <c r="AA164">
        <f t="shared" si="10"/>
        <v>1</v>
      </c>
      <c r="AB164" t="str">
        <f t="shared" si="8"/>
        <v>K1</v>
      </c>
      <c r="AC164" s="276" t="str" cm="1">
        <f t="array" ref="AC164">INDEX(B$2:S$19,Z164,AA164)</f>
        <v>VDD2_2</v>
      </c>
      <c r="AD164" s="276" t="str">
        <f>IF(LEFT(AC164,3)="PIO",IF(_xlfn.XLOOKUP(AC164,#REF!,#REF!)="x","OK",AC164&amp;" not found"),"")</f>
        <v/>
      </c>
    </row>
    <row r="165" spans="25:30" ht="30.25" customHeight="1" x14ac:dyDescent="0.35">
      <c r="Y165" s="276">
        <f t="shared" si="11"/>
        <v>163</v>
      </c>
      <c r="Z165">
        <f t="shared" si="9"/>
        <v>10</v>
      </c>
      <c r="AA165">
        <f t="shared" si="10"/>
        <v>2</v>
      </c>
      <c r="AB165" t="str">
        <f t="shared" si="8"/>
        <v>K2</v>
      </c>
      <c r="AC165" s="276" t="str" cm="1">
        <f t="array" ref="AC165">INDEX(B$2:S$19,Z165,AA165)</f>
        <v>VDD2_2</v>
      </c>
      <c r="AD165" s="276" t="str">
        <f>IF(LEFT(AC165,3)="PIO",IF(_xlfn.XLOOKUP(AC165,#REF!,#REF!)="x","OK",AC165&amp;" not found"),"")</f>
        <v/>
      </c>
    </row>
    <row r="166" spans="25:30" ht="30.25" customHeight="1" x14ac:dyDescent="0.35">
      <c r="Y166" s="276">
        <f t="shared" si="11"/>
        <v>164</v>
      </c>
      <c r="Z166">
        <f t="shared" si="9"/>
        <v>10</v>
      </c>
      <c r="AA166">
        <f t="shared" si="10"/>
        <v>3</v>
      </c>
      <c r="AB166" t="str">
        <f t="shared" si="8"/>
        <v>K3</v>
      </c>
      <c r="AC166" s="276" t="str" cm="1">
        <f t="array" ref="AC166">INDEX(B$2:S$19,Z166,AA166)</f>
        <v>PIO0_5</v>
      </c>
      <c r="AD166" s="276" t="e">
        <f>IF(LEFT(AC166,3)="PIO",IF(_xlfn.XLOOKUP(AC166,#REF!,#REF!)="x","OK",AC166&amp;" not found"),"")</f>
        <v>#REF!</v>
      </c>
    </row>
    <row r="167" spans="25:30" ht="30.25" customHeight="1" x14ac:dyDescent="0.35">
      <c r="Y167" s="276">
        <f t="shared" si="11"/>
        <v>165</v>
      </c>
      <c r="Z167">
        <f t="shared" si="9"/>
        <v>10</v>
      </c>
      <c r="AA167">
        <f t="shared" si="10"/>
        <v>4</v>
      </c>
      <c r="AB167" t="str">
        <f t="shared" si="8"/>
        <v>K4</v>
      </c>
      <c r="AC167" s="276" t="str" cm="1">
        <f t="array" ref="AC167">INDEX(B$2:S$19,Z167,AA167)</f>
        <v>PIO0_4</v>
      </c>
      <c r="AD167" s="276" t="e">
        <f>IF(LEFT(AC167,3)="PIO",IF(_xlfn.XLOOKUP(AC167,#REF!,#REF!)="x","OK",AC167&amp;" not found"),"")</f>
        <v>#REF!</v>
      </c>
    </row>
    <row r="168" spans="25:30" ht="30.25" customHeight="1" x14ac:dyDescent="0.35">
      <c r="Y168" s="276">
        <f t="shared" si="11"/>
        <v>166</v>
      </c>
      <c r="Z168">
        <f t="shared" si="9"/>
        <v>10</v>
      </c>
      <c r="AA168">
        <f t="shared" si="10"/>
        <v>5</v>
      </c>
      <c r="AB168" t="str">
        <f t="shared" si="8"/>
        <v>K5</v>
      </c>
      <c r="AC168" s="276" t="str" cm="1">
        <f t="array" ref="AC168">INDEX(B$2:S$19,Z168,AA168)</f>
        <v>PIO0_7</v>
      </c>
      <c r="AD168" s="276" t="e">
        <f>IF(LEFT(AC168,3)="PIO",IF(_xlfn.XLOOKUP(AC168,#REF!,#REF!)="x","OK",AC168&amp;" not found"),"")</f>
        <v>#REF!</v>
      </c>
    </row>
    <row r="169" spans="25:30" ht="30.25" customHeight="1" x14ac:dyDescent="0.35">
      <c r="Y169" s="276">
        <f t="shared" si="11"/>
        <v>167</v>
      </c>
      <c r="Z169">
        <f t="shared" si="9"/>
        <v>10</v>
      </c>
      <c r="AA169">
        <f t="shared" si="10"/>
        <v>6</v>
      </c>
      <c r="AB169" t="str">
        <f t="shared" si="8"/>
        <v>K6</v>
      </c>
      <c r="AC169" s="276" t="str" cm="1">
        <f t="array" ref="AC169">INDEX(B$2:S$19,Z169,AA169)</f>
        <v>PIO3_4</v>
      </c>
      <c r="AD169" s="276" t="e">
        <f>IF(LEFT(AC169,3)="PIO",IF(_xlfn.XLOOKUP(AC169,#REF!,#REF!)="x","OK",AC169&amp;" not found"),"")</f>
        <v>#REF!</v>
      </c>
    </row>
    <row r="170" spans="25:30" ht="30.25" customHeight="1" x14ac:dyDescent="0.35">
      <c r="Y170" s="276">
        <f t="shared" si="11"/>
        <v>168</v>
      </c>
      <c r="Z170">
        <f t="shared" si="9"/>
        <v>10</v>
      </c>
      <c r="AA170">
        <f t="shared" si="10"/>
        <v>7</v>
      </c>
      <c r="AB170" t="str">
        <f t="shared" si="8"/>
        <v>K7</v>
      </c>
      <c r="AC170" s="276" t="str" cm="1">
        <f t="array" ref="AC170">INDEX(B$2:S$19,Z170,AA170)</f>
        <v>PIO3_5</v>
      </c>
      <c r="AD170" s="276" t="e">
        <f>IF(LEFT(AC170,3)="PIO",IF(_xlfn.XLOOKUP(AC170,#REF!,#REF!)="x","OK",AC170&amp;" not found"),"")</f>
        <v>#REF!</v>
      </c>
    </row>
    <row r="171" spans="25:30" ht="30.25" customHeight="1" x14ac:dyDescent="0.35">
      <c r="Y171" s="276">
        <f t="shared" si="11"/>
        <v>169</v>
      </c>
      <c r="Z171">
        <f t="shared" si="9"/>
        <v>10</v>
      </c>
      <c r="AA171">
        <f t="shared" si="10"/>
        <v>8</v>
      </c>
      <c r="AB171" t="str">
        <f t="shared" si="8"/>
        <v>K8</v>
      </c>
      <c r="AC171" s="276" t="str" cm="1">
        <f t="array" ref="AC171">INDEX(B$2:S$19,Z171,AA171)</f>
        <v>VSS</v>
      </c>
      <c r="AD171" s="276" t="str">
        <f>IF(LEFT(AC171,3)="PIO",IF(_xlfn.XLOOKUP(AC171,#REF!,#REF!)="x","OK",AC171&amp;" not found"),"")</f>
        <v/>
      </c>
    </row>
    <row r="172" spans="25:30" ht="30.25" customHeight="1" x14ac:dyDescent="0.35">
      <c r="Y172" s="276">
        <f t="shared" si="11"/>
        <v>170</v>
      </c>
      <c r="Z172">
        <f t="shared" si="9"/>
        <v>10</v>
      </c>
      <c r="AA172">
        <f t="shared" si="10"/>
        <v>9</v>
      </c>
      <c r="AB172" t="str">
        <f t="shared" si="8"/>
        <v>K9</v>
      </c>
      <c r="AC172" s="276" t="str" cm="1">
        <f t="array" ref="AC172">INDEX(B$2:S$19,Z172,AA172)</f>
        <v>VSS</v>
      </c>
      <c r="AD172" s="276" t="str">
        <f>IF(LEFT(AC172,3)="PIO",IF(_xlfn.XLOOKUP(AC172,#REF!,#REF!)="x","OK",AC172&amp;" not found"),"")</f>
        <v/>
      </c>
    </row>
    <row r="173" spans="25:30" ht="30.25" customHeight="1" x14ac:dyDescent="0.35">
      <c r="Y173" s="276">
        <f t="shared" si="11"/>
        <v>171</v>
      </c>
      <c r="Z173">
        <f t="shared" si="9"/>
        <v>10</v>
      </c>
      <c r="AA173">
        <f t="shared" si="10"/>
        <v>10</v>
      </c>
      <c r="AB173" t="str">
        <f t="shared" si="8"/>
        <v>K10</v>
      </c>
      <c r="AC173" s="276" t="str" cm="1">
        <f t="array" ref="AC173">INDEX(B$2:S$19,Z173,AA173)</f>
        <v>VSS</v>
      </c>
      <c r="AD173" s="276" t="str">
        <f>IF(LEFT(AC173,3)="PIO",IF(_xlfn.XLOOKUP(AC173,#REF!,#REF!)="x","OK",AC173&amp;" not found"),"")</f>
        <v/>
      </c>
    </row>
    <row r="174" spans="25:30" ht="30.25" customHeight="1" x14ac:dyDescent="0.35">
      <c r="Y174" s="276">
        <f t="shared" si="11"/>
        <v>172</v>
      </c>
      <c r="Z174">
        <f t="shared" si="9"/>
        <v>10</v>
      </c>
      <c r="AA174">
        <f t="shared" si="10"/>
        <v>11</v>
      </c>
      <c r="AB174" t="str">
        <f t="shared" si="8"/>
        <v>K11</v>
      </c>
      <c r="AC174" s="276" t="str" cm="1">
        <f t="array" ref="AC174">INDEX(B$2:S$19,Z174,AA174)</f>
        <v>VSS</v>
      </c>
      <c r="AD174" s="276" t="str">
        <f>IF(LEFT(AC174,3)="PIO",IF(_xlfn.XLOOKUP(AC174,#REF!,#REF!)="x","OK",AC174&amp;" not found"),"")</f>
        <v/>
      </c>
    </row>
    <row r="175" spans="25:30" ht="30.25" customHeight="1" x14ac:dyDescent="0.35">
      <c r="Y175" s="276">
        <f t="shared" si="11"/>
        <v>173</v>
      </c>
      <c r="Z175">
        <f t="shared" si="9"/>
        <v>10</v>
      </c>
      <c r="AA175">
        <f t="shared" si="10"/>
        <v>12</v>
      </c>
      <c r="AB175" t="str">
        <f t="shared" si="8"/>
        <v>K12</v>
      </c>
      <c r="AC175" s="276" t="str" cm="1">
        <f t="array" ref="AC175">INDEX(B$2:S$19,Z175,AA175)</f>
        <v>PIO8_27</v>
      </c>
      <c r="AD175" s="276" t="e">
        <f>IF(LEFT(AC175,3)="PIO",IF(_xlfn.XLOOKUP(AC175,#REF!,#REF!)="x","OK",AC175&amp;" not found"),"")</f>
        <v>#REF!</v>
      </c>
    </row>
    <row r="176" spans="25:30" ht="30.25" customHeight="1" x14ac:dyDescent="0.35">
      <c r="Y176" s="276">
        <f t="shared" si="11"/>
        <v>174</v>
      </c>
      <c r="Z176">
        <f t="shared" si="9"/>
        <v>10</v>
      </c>
      <c r="AA176">
        <f t="shared" si="10"/>
        <v>13</v>
      </c>
      <c r="AB176" t="str">
        <f t="shared" si="8"/>
        <v>K13</v>
      </c>
      <c r="AC176" s="276" t="str" cm="1">
        <f t="array" ref="AC176">INDEX(B$2:S$19,Z176,AA176)</f>
        <v>PIO5_17</v>
      </c>
      <c r="AD176" s="276" t="e">
        <f>IF(LEFT(AC176,3)="PIO",IF(_xlfn.XLOOKUP(AC176,#REF!,#REF!)="x","OK",AC176&amp;" not found"),"")</f>
        <v>#REF!</v>
      </c>
    </row>
    <row r="177" spans="25:30" ht="30.25" customHeight="1" x14ac:dyDescent="0.35">
      <c r="Y177" s="276">
        <f t="shared" si="11"/>
        <v>175</v>
      </c>
      <c r="Z177">
        <f t="shared" si="9"/>
        <v>10</v>
      </c>
      <c r="AA177">
        <f t="shared" si="10"/>
        <v>14</v>
      </c>
      <c r="AB177" t="str">
        <f t="shared" si="8"/>
        <v>K14</v>
      </c>
      <c r="AC177" s="276" t="str" cm="1">
        <f t="array" ref="AC177">INDEX(B$2:S$19,Z177,AA177)</f>
        <v>PIO5_20</v>
      </c>
      <c r="AD177" s="276" t="e">
        <f>IF(LEFT(AC177,3)="PIO",IF(_xlfn.XLOOKUP(AC177,#REF!,#REF!)="x","OK",AC177&amp;" not found"),"")</f>
        <v>#REF!</v>
      </c>
    </row>
    <row r="178" spans="25:30" ht="30.25" customHeight="1" x14ac:dyDescent="0.35">
      <c r="Y178" s="276">
        <f t="shared" si="11"/>
        <v>176</v>
      </c>
      <c r="Z178">
        <f t="shared" si="9"/>
        <v>10</v>
      </c>
      <c r="AA178">
        <f t="shared" si="10"/>
        <v>15</v>
      </c>
      <c r="AB178" t="str">
        <f t="shared" si="8"/>
        <v>K15</v>
      </c>
      <c r="AC178" s="276" t="str" cm="1">
        <f t="array" ref="AC178">INDEX(B$2:S$19,Z178,AA178)</f>
        <v>PIO5_12</v>
      </c>
      <c r="AD178" s="276" t="e">
        <f>IF(LEFT(AC178,3)="PIO",IF(_xlfn.XLOOKUP(AC178,#REF!,#REF!)="x","OK",AC178&amp;" not found"),"")</f>
        <v>#REF!</v>
      </c>
    </row>
    <row r="179" spans="25:30" ht="30.25" customHeight="1" x14ac:dyDescent="0.35">
      <c r="Y179" s="276">
        <f t="shared" si="11"/>
        <v>177</v>
      </c>
      <c r="Z179">
        <f t="shared" si="9"/>
        <v>10</v>
      </c>
      <c r="AA179">
        <f t="shared" si="10"/>
        <v>16</v>
      </c>
      <c r="AB179" t="str">
        <f t="shared" si="8"/>
        <v>K16</v>
      </c>
      <c r="AC179" s="276" t="str" cm="1">
        <f t="array" ref="AC179">INDEX(B$2:S$19,Z179,AA179)</f>
        <v>PIO5_7</v>
      </c>
      <c r="AD179" s="276" t="e">
        <f>IF(LEFT(AC179,3)="PIO",IF(_xlfn.XLOOKUP(AC179,#REF!,#REF!)="x","OK",AC179&amp;" not found"),"")</f>
        <v>#REF!</v>
      </c>
    </row>
    <row r="180" spans="25:30" ht="30.25" customHeight="1" x14ac:dyDescent="0.35">
      <c r="Y180" s="276">
        <f t="shared" si="11"/>
        <v>178</v>
      </c>
      <c r="Z180">
        <f t="shared" si="9"/>
        <v>10</v>
      </c>
      <c r="AA180">
        <f t="shared" si="10"/>
        <v>17</v>
      </c>
      <c r="AB180" t="str">
        <f t="shared" si="8"/>
        <v>K17</v>
      </c>
      <c r="AC180" s="276" t="str" cm="1">
        <f t="array" ref="AC180">INDEX(B$2:S$19,Z180,AA180)</f>
        <v>PIO7_22</v>
      </c>
      <c r="AD180" s="276" t="e">
        <f>IF(LEFT(AC180,3)="PIO",IF(_xlfn.XLOOKUP(AC180,#REF!,#REF!)="x","OK",AC180&amp;" not found"),"")</f>
        <v>#REF!</v>
      </c>
    </row>
    <row r="181" spans="25:30" ht="30.25" customHeight="1" x14ac:dyDescent="0.35">
      <c r="Y181" s="276">
        <f t="shared" si="11"/>
        <v>179</v>
      </c>
      <c r="Z181">
        <f t="shared" si="9"/>
        <v>10</v>
      </c>
      <c r="AA181">
        <f t="shared" si="10"/>
        <v>18</v>
      </c>
      <c r="AB181" t="str">
        <f t="shared" si="8"/>
        <v>K18</v>
      </c>
      <c r="AC181" s="276" t="str" cm="1">
        <f t="array" ref="AC181">INDEX(B$2:S$19,Z181,AA181)</f>
        <v>PIO7_21</v>
      </c>
      <c r="AD181" s="276" t="e">
        <f>IF(LEFT(AC181,3)="PIO",IF(_xlfn.XLOOKUP(AC181,#REF!,#REF!)="x","OK",AC181&amp;" not found"),"")</f>
        <v>#REF!</v>
      </c>
    </row>
    <row r="182" spans="25:30" ht="30.25" customHeight="1" x14ac:dyDescent="0.35">
      <c r="Y182" s="276">
        <f t="shared" si="11"/>
        <v>180</v>
      </c>
      <c r="Z182">
        <f t="shared" si="9"/>
        <v>11</v>
      </c>
      <c r="AA182">
        <f t="shared" si="10"/>
        <v>1</v>
      </c>
      <c r="AB182" t="str">
        <f t="shared" si="8"/>
        <v>L1</v>
      </c>
      <c r="AC182" s="276" t="str" cm="1">
        <f t="array" ref="AC182">INDEX(B$2:S$19,Z182,AA182)</f>
        <v>PIO0_14</v>
      </c>
      <c r="AD182" s="276" t="e">
        <f>IF(LEFT(AC182,3)="PIO",IF(_xlfn.XLOOKUP(AC182,#REF!,#REF!)="x","OK",AC182&amp;" not found"),"")</f>
        <v>#REF!</v>
      </c>
    </row>
    <row r="183" spans="25:30" ht="30.25" customHeight="1" x14ac:dyDescent="0.35">
      <c r="Y183" s="276">
        <f t="shared" si="11"/>
        <v>181</v>
      </c>
      <c r="Z183">
        <f t="shared" si="9"/>
        <v>11</v>
      </c>
      <c r="AA183">
        <f t="shared" si="10"/>
        <v>2</v>
      </c>
      <c r="AB183" t="str">
        <f t="shared" si="8"/>
        <v>L2</v>
      </c>
      <c r="AC183" s="276" t="str" cm="1">
        <f t="array" ref="AC183">INDEX(B$2:S$19,Z183,AA183)</f>
        <v>PIO0_15</v>
      </c>
      <c r="AD183" s="276" t="e">
        <f>IF(LEFT(AC183,3)="PIO",IF(_xlfn.XLOOKUP(AC183,#REF!,#REF!)="x","OK",AC183&amp;" not found"),"")</f>
        <v>#REF!</v>
      </c>
    </row>
    <row r="184" spans="25:30" ht="30.25" customHeight="1" x14ac:dyDescent="0.35">
      <c r="Y184" s="276">
        <f t="shared" si="11"/>
        <v>182</v>
      </c>
      <c r="Z184">
        <f t="shared" si="9"/>
        <v>11</v>
      </c>
      <c r="AA184">
        <f t="shared" si="10"/>
        <v>3</v>
      </c>
      <c r="AB184" t="str">
        <f t="shared" si="8"/>
        <v>L3</v>
      </c>
      <c r="AC184" s="276" t="str" cm="1">
        <f t="array" ref="AC184">INDEX(B$2:S$19,Z184,AA184)</f>
        <v>PIO0_13</v>
      </c>
      <c r="AD184" s="276" t="e">
        <f>IF(LEFT(AC184,3)="PIO",IF(_xlfn.XLOOKUP(AC184,#REF!,#REF!)="x","OK",AC184&amp;" not found"),"")</f>
        <v>#REF!</v>
      </c>
    </row>
    <row r="185" spans="25:30" ht="30.25" customHeight="1" x14ac:dyDescent="0.35">
      <c r="Y185" s="276">
        <f t="shared" si="11"/>
        <v>183</v>
      </c>
      <c r="Z185">
        <f t="shared" si="9"/>
        <v>11</v>
      </c>
      <c r="AA185">
        <f t="shared" si="10"/>
        <v>4</v>
      </c>
      <c r="AB185" t="str">
        <f t="shared" si="8"/>
        <v>L4</v>
      </c>
      <c r="AC185" s="276" t="str" cm="1">
        <f t="array" ref="AC185">INDEX(B$2:S$19,Z185,AA185)</f>
        <v>PIO0_11</v>
      </c>
      <c r="AD185" s="276" t="e">
        <f>IF(LEFT(AC185,3)="PIO",IF(_xlfn.XLOOKUP(AC185,#REF!,#REF!)="x","OK",AC185&amp;" not found"),"")</f>
        <v>#REF!</v>
      </c>
    </row>
    <row r="186" spans="25:30" ht="30.25" customHeight="1" x14ac:dyDescent="0.35">
      <c r="Y186" s="276">
        <f t="shared" si="11"/>
        <v>184</v>
      </c>
      <c r="Z186">
        <f t="shared" si="9"/>
        <v>11</v>
      </c>
      <c r="AA186">
        <f t="shared" si="10"/>
        <v>5</v>
      </c>
      <c r="AB186" t="str">
        <f t="shared" si="8"/>
        <v>L5</v>
      </c>
      <c r="AC186" s="276" t="str" cm="1">
        <f t="array" ref="AC186">INDEX(B$2:S$19,Z186,AA186)</f>
        <v>PIO0_12</v>
      </c>
      <c r="AD186" s="276" t="e">
        <f>IF(LEFT(AC186,3)="PIO",IF(_xlfn.XLOOKUP(AC186,#REF!,#REF!)="x","OK",AC186&amp;" not found"),"")</f>
        <v>#REF!</v>
      </c>
    </row>
    <row r="187" spans="25:30" ht="30.25" customHeight="1" x14ac:dyDescent="0.35">
      <c r="Y187" s="276">
        <f t="shared" si="11"/>
        <v>185</v>
      </c>
      <c r="Z187">
        <f t="shared" si="9"/>
        <v>11</v>
      </c>
      <c r="AA187">
        <f t="shared" si="10"/>
        <v>6</v>
      </c>
      <c r="AB187" t="str">
        <f t="shared" si="8"/>
        <v>L6</v>
      </c>
      <c r="AC187" s="276" t="str" cm="1">
        <f t="array" ref="AC187">INDEX(B$2:S$19,Z187,AA187)</f>
        <v>PIO0_10</v>
      </c>
      <c r="AD187" s="276" t="e">
        <f>IF(LEFT(AC187,3)="PIO",IF(_xlfn.XLOOKUP(AC187,#REF!,#REF!)="x","OK",AC187&amp;" not found"),"")</f>
        <v>#REF!</v>
      </c>
    </row>
    <row r="188" spans="25:30" ht="30.25" customHeight="1" x14ac:dyDescent="0.35">
      <c r="Y188" s="276">
        <f t="shared" si="11"/>
        <v>186</v>
      </c>
      <c r="Z188">
        <f t="shared" si="9"/>
        <v>11</v>
      </c>
      <c r="AA188">
        <f t="shared" si="10"/>
        <v>7</v>
      </c>
      <c r="AB188" t="str">
        <f t="shared" si="8"/>
        <v>L7</v>
      </c>
      <c r="AC188" s="276" t="str" cm="1">
        <f t="array" ref="AC188">INDEX(B$2:S$19,Z188,AA188)</f>
        <v>PIO0_9</v>
      </c>
      <c r="AD188" s="276" t="e">
        <f>IF(LEFT(AC188,3)="PIO",IF(_xlfn.XLOOKUP(AC188,#REF!,#REF!)="x","OK",AC188&amp;" not found"),"")</f>
        <v>#REF!</v>
      </c>
    </row>
    <row r="189" spans="25:30" ht="30.25" customHeight="1" x14ac:dyDescent="0.35">
      <c r="Y189" s="276">
        <f t="shared" si="11"/>
        <v>187</v>
      </c>
      <c r="Z189">
        <f t="shared" si="9"/>
        <v>11</v>
      </c>
      <c r="AA189">
        <f t="shared" si="10"/>
        <v>8</v>
      </c>
      <c r="AB189" t="str">
        <f t="shared" si="8"/>
        <v>L8</v>
      </c>
      <c r="AC189" s="276" t="str" cm="1">
        <f t="array" ref="AC189">INDEX(B$2:S$19,Z189,AA189)</f>
        <v>VSS</v>
      </c>
      <c r="AD189" s="276" t="str">
        <f>IF(LEFT(AC189,3)="PIO",IF(_xlfn.XLOOKUP(AC189,#REF!,#REF!)="x","OK",AC189&amp;" not found"),"")</f>
        <v/>
      </c>
    </row>
    <row r="190" spans="25:30" ht="30.25" customHeight="1" x14ac:dyDescent="0.35">
      <c r="Y190" s="276">
        <f t="shared" si="11"/>
        <v>188</v>
      </c>
      <c r="Z190">
        <f t="shared" si="9"/>
        <v>11</v>
      </c>
      <c r="AA190">
        <f t="shared" si="10"/>
        <v>9</v>
      </c>
      <c r="AB190" t="str">
        <f t="shared" si="8"/>
        <v>L9</v>
      </c>
      <c r="AC190" s="276" t="str" cm="1">
        <f t="array" ref="AC190">INDEX(B$2:S$19,Z190,AA190)</f>
        <v>VSS</v>
      </c>
      <c r="AD190" s="276" t="str">
        <f>IF(LEFT(AC190,3)="PIO",IF(_xlfn.XLOOKUP(AC190,#REF!,#REF!)="x","OK",AC190&amp;" not found"),"")</f>
        <v/>
      </c>
    </row>
    <row r="191" spans="25:30" ht="30.25" customHeight="1" x14ac:dyDescent="0.35">
      <c r="Y191" s="276">
        <f t="shared" si="11"/>
        <v>189</v>
      </c>
      <c r="Z191">
        <f t="shared" si="9"/>
        <v>11</v>
      </c>
      <c r="AA191">
        <f t="shared" si="10"/>
        <v>10</v>
      </c>
      <c r="AB191" t="str">
        <f t="shared" si="8"/>
        <v>L10</v>
      </c>
      <c r="AC191" s="276" t="str" cm="1">
        <f t="array" ref="AC191">INDEX(B$2:S$19,Z191,AA191)</f>
        <v>VSS</v>
      </c>
      <c r="AD191" s="276" t="str">
        <f>IF(LEFT(AC191,3)="PIO",IF(_xlfn.XLOOKUP(AC191,#REF!,#REF!)="x","OK",AC191&amp;" not found"),"")</f>
        <v/>
      </c>
    </row>
    <row r="192" spans="25:30" ht="30.25" customHeight="1" x14ac:dyDescent="0.35">
      <c r="Y192" s="276">
        <f t="shared" si="11"/>
        <v>190</v>
      </c>
      <c r="Z192">
        <f t="shared" si="9"/>
        <v>11</v>
      </c>
      <c r="AA192">
        <f t="shared" si="10"/>
        <v>11</v>
      </c>
      <c r="AB192" t="str">
        <f t="shared" si="8"/>
        <v>L11</v>
      </c>
      <c r="AC192" s="276" t="str" cm="1">
        <f t="array" ref="AC192">INDEX(B$2:S$19,Z192,AA192)</f>
        <v>VSS</v>
      </c>
      <c r="AD192" s="276" t="str">
        <f>IF(LEFT(AC192,3)="PIO",IF(_xlfn.XLOOKUP(AC192,#REF!,#REF!)="x","OK",AC192&amp;" not found"),"")</f>
        <v/>
      </c>
    </row>
    <row r="193" spans="25:30" ht="30.25" customHeight="1" x14ac:dyDescent="0.35">
      <c r="Y193" s="276">
        <f t="shared" si="11"/>
        <v>191</v>
      </c>
      <c r="Z193">
        <f t="shared" si="9"/>
        <v>11</v>
      </c>
      <c r="AA193">
        <f t="shared" si="10"/>
        <v>12</v>
      </c>
      <c r="AB193" t="str">
        <f t="shared" si="8"/>
        <v>L12</v>
      </c>
      <c r="AC193" s="276" t="str" cm="1">
        <f t="array" ref="AC193">INDEX(B$2:S$19,Z193,AA193)</f>
        <v>PIO8_28</v>
      </c>
      <c r="AD193" s="276" t="e">
        <f>IF(LEFT(AC193,3)="PIO",IF(_xlfn.XLOOKUP(AC193,#REF!,#REF!)="x","OK",AC193&amp;" not found"),"")</f>
        <v>#REF!</v>
      </c>
    </row>
    <row r="194" spans="25:30" ht="30.25" customHeight="1" x14ac:dyDescent="0.35">
      <c r="Y194" s="276">
        <f t="shared" si="11"/>
        <v>192</v>
      </c>
      <c r="Z194">
        <f t="shared" si="9"/>
        <v>11</v>
      </c>
      <c r="AA194">
        <f t="shared" si="10"/>
        <v>13</v>
      </c>
      <c r="AB194" t="str">
        <f t="shared" ref="AB194:AB257" si="12">VLOOKUP(Z194,AH$2:AJ$19,2,FALSE)&amp;AA194</f>
        <v>L13</v>
      </c>
      <c r="AC194" s="276" t="str" cm="1">
        <f t="array" ref="AC194">INDEX(B$2:S$19,Z194,AA194)</f>
        <v>PIO5_19</v>
      </c>
      <c r="AD194" s="276" t="e">
        <f>IF(LEFT(AC194,3)="PIO",IF(_xlfn.XLOOKUP(AC194,#REF!,#REF!)="x","OK",AC194&amp;" not found"),"")</f>
        <v>#REF!</v>
      </c>
    </row>
    <row r="195" spans="25:30" ht="30.25" customHeight="1" x14ac:dyDescent="0.35">
      <c r="Y195" s="276">
        <f t="shared" si="11"/>
        <v>193</v>
      </c>
      <c r="Z195">
        <f t="shared" ref="Z195:Z258" si="13">(Y195-AA195+1)/18+1</f>
        <v>11</v>
      </c>
      <c r="AA195">
        <f t="shared" ref="AA195:AA258" si="14">MOD(Y195,18)+1</f>
        <v>14</v>
      </c>
      <c r="AB195" t="str">
        <f t="shared" si="12"/>
        <v>L14</v>
      </c>
      <c r="AC195" s="276" t="str" cm="1">
        <f t="array" ref="AC195">INDEX(B$2:S$19,Z195,AA195)</f>
        <v>VSS</v>
      </c>
      <c r="AD195" s="276" t="str">
        <f>IF(LEFT(AC195,3)="PIO",IF(_xlfn.XLOOKUP(AC195,#REF!,#REF!)="x","OK",AC195&amp;" not found"),"")</f>
        <v/>
      </c>
    </row>
    <row r="196" spans="25:30" ht="30.25" customHeight="1" x14ac:dyDescent="0.35">
      <c r="Y196" s="276">
        <f t="shared" ref="Y196:Y259" si="15">Y195+1</f>
        <v>194</v>
      </c>
      <c r="Z196">
        <f t="shared" si="13"/>
        <v>11</v>
      </c>
      <c r="AA196">
        <f t="shared" si="14"/>
        <v>15</v>
      </c>
      <c r="AB196" t="str">
        <f t="shared" si="12"/>
        <v>L15</v>
      </c>
      <c r="AC196" s="276" t="str" cm="1">
        <f t="array" ref="AC196">INDEX(B$2:S$19,Z196,AA196)</f>
        <v>VSS</v>
      </c>
      <c r="AD196" s="276" t="str">
        <f>IF(LEFT(AC196,3)="PIO",IF(_xlfn.XLOOKUP(AC196,#REF!,#REF!)="x","OK",AC196&amp;" not found"),"")</f>
        <v/>
      </c>
    </row>
    <row r="197" spans="25:30" ht="30.25" customHeight="1" x14ac:dyDescent="0.35">
      <c r="Y197" s="276">
        <f t="shared" si="15"/>
        <v>195</v>
      </c>
      <c r="Z197">
        <f t="shared" si="13"/>
        <v>11</v>
      </c>
      <c r="AA197">
        <f t="shared" si="14"/>
        <v>16</v>
      </c>
      <c r="AB197" t="str">
        <f t="shared" si="12"/>
        <v>L16</v>
      </c>
      <c r="AC197" s="276" t="str" cm="1">
        <f t="array" ref="AC197">INDEX(B$2:S$19,Z197,AA197)</f>
        <v>PIO7_18</v>
      </c>
      <c r="AD197" s="276" t="e">
        <f>IF(LEFT(AC197,3)="PIO",IF(_xlfn.XLOOKUP(AC197,#REF!,#REF!)="x","OK",AC197&amp;" not found"),"")</f>
        <v>#REF!</v>
      </c>
    </row>
    <row r="198" spans="25:30" ht="30.25" customHeight="1" x14ac:dyDescent="0.35">
      <c r="Y198" s="276">
        <f t="shared" si="15"/>
        <v>196</v>
      </c>
      <c r="Z198">
        <f t="shared" si="13"/>
        <v>11</v>
      </c>
      <c r="AA198">
        <f t="shared" si="14"/>
        <v>17</v>
      </c>
      <c r="AB198" t="str">
        <f t="shared" si="12"/>
        <v>L17</v>
      </c>
      <c r="AC198" s="276" t="str" cm="1">
        <f t="array" ref="AC198">INDEX(B$2:S$19,Z198,AA198)</f>
        <v>PIO7_17</v>
      </c>
      <c r="AD198" s="276" t="e">
        <f>IF(LEFT(AC198,3)="PIO",IF(_xlfn.XLOOKUP(AC198,#REF!,#REF!)="x","OK",AC198&amp;" not found"),"")</f>
        <v>#REF!</v>
      </c>
    </row>
    <row r="199" spans="25:30" ht="30.25" customHeight="1" x14ac:dyDescent="0.35">
      <c r="Y199" s="276">
        <f t="shared" si="15"/>
        <v>197</v>
      </c>
      <c r="Z199">
        <f t="shared" si="13"/>
        <v>11</v>
      </c>
      <c r="AA199">
        <f t="shared" si="14"/>
        <v>18</v>
      </c>
      <c r="AB199" t="str">
        <f t="shared" si="12"/>
        <v>L18</v>
      </c>
      <c r="AC199" s="276" t="str" cm="1">
        <f t="array" ref="AC199">INDEX(B$2:S$19,Z199,AA199)</f>
        <v>VDD2_0</v>
      </c>
      <c r="AD199" s="276" t="str">
        <f>IF(LEFT(AC199,3)="PIO",IF(_xlfn.XLOOKUP(AC199,#REF!,#REF!)="x","OK",AC199&amp;" not found"),"")</f>
        <v/>
      </c>
    </row>
    <row r="200" spans="25:30" ht="30.25" customHeight="1" x14ac:dyDescent="0.35">
      <c r="Y200" s="276">
        <f t="shared" si="15"/>
        <v>198</v>
      </c>
      <c r="Z200">
        <f t="shared" si="13"/>
        <v>12</v>
      </c>
      <c r="AA200">
        <f t="shared" si="14"/>
        <v>1</v>
      </c>
      <c r="AB200" t="str">
        <f t="shared" si="12"/>
        <v>M1</v>
      </c>
      <c r="AC200" s="276" t="str" cm="1">
        <f t="array" ref="AC200">INDEX(B$2:S$19,Z200,AA200)</f>
        <v>VDDIO_0_2</v>
      </c>
      <c r="AD200" s="276" t="str">
        <f>IF(LEFT(AC200,3)="PIO",IF(_xlfn.XLOOKUP(AC200,#REF!,#REF!)="x","OK",AC200&amp;" not found"),"")</f>
        <v/>
      </c>
    </row>
    <row r="201" spans="25:30" ht="30.25" customHeight="1" x14ac:dyDescent="0.35">
      <c r="Y201" s="276">
        <f t="shared" si="15"/>
        <v>199</v>
      </c>
      <c r="Z201">
        <f t="shared" si="13"/>
        <v>12</v>
      </c>
      <c r="AA201">
        <f t="shared" si="14"/>
        <v>2</v>
      </c>
      <c r="AB201" t="str">
        <f t="shared" si="12"/>
        <v>M2</v>
      </c>
      <c r="AC201" s="276" t="str" cm="1">
        <f t="array" ref="AC201">INDEX(B$2:S$19,Z201,AA201)</f>
        <v>PIO0_21</v>
      </c>
      <c r="AD201" s="276" t="e">
        <f>IF(LEFT(AC201,3)="PIO",IF(_xlfn.XLOOKUP(AC201,#REF!,#REF!)="x","OK",AC201&amp;" not found"),"")</f>
        <v>#REF!</v>
      </c>
    </row>
    <row r="202" spans="25:30" ht="30.25" customHeight="1" x14ac:dyDescent="0.35">
      <c r="Y202" s="276">
        <f t="shared" si="15"/>
        <v>200</v>
      </c>
      <c r="Z202">
        <f t="shared" si="13"/>
        <v>12</v>
      </c>
      <c r="AA202">
        <f t="shared" si="14"/>
        <v>3</v>
      </c>
      <c r="AB202" t="str">
        <f t="shared" si="12"/>
        <v>M3</v>
      </c>
      <c r="AC202" s="276" t="str" cm="1">
        <f t="array" ref="AC202">INDEX(B$2:S$19,Z202,AA202)</f>
        <v>PIO0_22</v>
      </c>
      <c r="AD202" s="276" t="e">
        <f>IF(LEFT(AC202,3)="PIO",IF(_xlfn.XLOOKUP(AC202,#REF!,#REF!)="x","OK",AC202&amp;" not found"),"")</f>
        <v>#REF!</v>
      </c>
    </row>
    <row r="203" spans="25:30" ht="30.25" customHeight="1" x14ac:dyDescent="0.35">
      <c r="Y203" s="276">
        <f t="shared" si="15"/>
        <v>201</v>
      </c>
      <c r="Z203">
        <f t="shared" si="13"/>
        <v>12</v>
      </c>
      <c r="AA203">
        <f t="shared" si="14"/>
        <v>4</v>
      </c>
      <c r="AB203" t="str">
        <f t="shared" si="12"/>
        <v>M4</v>
      </c>
      <c r="AC203" s="276" t="str" cm="1">
        <f t="array" ref="AC203">INDEX(B$2:S$19,Z203,AA203)</f>
        <v>VSS</v>
      </c>
      <c r="AD203" s="276" t="str">
        <f>IF(LEFT(AC203,3)="PIO",IF(_xlfn.XLOOKUP(AC203,#REF!,#REF!)="x","OK",AC203&amp;" not found"),"")</f>
        <v/>
      </c>
    </row>
    <row r="204" spans="25:30" ht="30.25" customHeight="1" x14ac:dyDescent="0.35">
      <c r="Y204" s="276">
        <f t="shared" si="15"/>
        <v>202</v>
      </c>
      <c r="Z204">
        <f t="shared" si="13"/>
        <v>12</v>
      </c>
      <c r="AA204">
        <f t="shared" si="14"/>
        <v>5</v>
      </c>
      <c r="AB204" t="str">
        <f t="shared" si="12"/>
        <v>M5</v>
      </c>
      <c r="AC204" s="276" t="str" cm="1">
        <f t="array" ref="AC204">INDEX(B$2:S$19,Z204,AA204)</f>
        <v>VSS</v>
      </c>
      <c r="AD204" s="276" t="str">
        <f>IF(LEFT(AC204,3)="PIO",IF(_xlfn.XLOOKUP(AC204,#REF!,#REF!)="x","OK",AC204&amp;" not found"),"")</f>
        <v/>
      </c>
    </row>
    <row r="205" spans="25:30" ht="30.25" customHeight="1" x14ac:dyDescent="0.35">
      <c r="Y205" s="276">
        <f t="shared" si="15"/>
        <v>203</v>
      </c>
      <c r="Z205">
        <f t="shared" si="13"/>
        <v>12</v>
      </c>
      <c r="AA205">
        <f t="shared" si="14"/>
        <v>6</v>
      </c>
      <c r="AB205" t="str">
        <f t="shared" si="12"/>
        <v>M6</v>
      </c>
      <c r="AC205" s="276" t="str" cm="1">
        <f t="array" ref="AC205">INDEX(B$2:S$19,Z205,AA205)</f>
        <v>PIO0_16</v>
      </c>
      <c r="AD205" s="276" t="e">
        <f>IF(LEFT(AC205,3)="PIO",IF(_xlfn.XLOOKUP(AC205,#REF!,#REF!)="x","OK",AC205&amp;" not found"),"")</f>
        <v>#REF!</v>
      </c>
    </row>
    <row r="206" spans="25:30" ht="30.25" customHeight="1" x14ac:dyDescent="0.35">
      <c r="Y206" s="276">
        <f t="shared" si="15"/>
        <v>204</v>
      </c>
      <c r="Z206">
        <f t="shared" si="13"/>
        <v>12</v>
      </c>
      <c r="AA206">
        <f t="shared" si="14"/>
        <v>7</v>
      </c>
      <c r="AB206" t="str">
        <f t="shared" si="12"/>
        <v>M7</v>
      </c>
      <c r="AC206" s="276" t="str" cm="1">
        <f t="array" ref="AC206">INDEX(B$2:S$19,Z206,AA206)</f>
        <v>PIO0_18</v>
      </c>
      <c r="AD206" s="276" t="e">
        <f>IF(LEFT(AC206,3)="PIO",IF(_xlfn.XLOOKUP(AC206,#REF!,#REF!)="x","OK",AC206&amp;" not found"),"")</f>
        <v>#REF!</v>
      </c>
    </row>
    <row r="207" spans="25:30" ht="30.25" customHeight="1" x14ac:dyDescent="0.35">
      <c r="Y207" s="276">
        <f t="shared" si="15"/>
        <v>205</v>
      </c>
      <c r="Z207">
        <f t="shared" si="13"/>
        <v>12</v>
      </c>
      <c r="AA207">
        <f t="shared" si="14"/>
        <v>8</v>
      </c>
      <c r="AB207" t="str">
        <f t="shared" si="12"/>
        <v>M8</v>
      </c>
      <c r="AC207" s="276" t="str" cm="1">
        <f t="array" ref="AC207">INDEX(B$2:S$19,Z207,AA207)</f>
        <v>PIO0_19</v>
      </c>
      <c r="AD207" s="276" t="e">
        <f>IF(LEFT(AC207,3)="PIO",IF(_xlfn.XLOOKUP(AC207,#REF!,#REF!)="x","OK",AC207&amp;" not found"),"")</f>
        <v>#REF!</v>
      </c>
    </row>
    <row r="208" spans="25:30" ht="30.25" customHeight="1" x14ac:dyDescent="0.35">
      <c r="Y208" s="276">
        <f t="shared" si="15"/>
        <v>206</v>
      </c>
      <c r="Z208">
        <f t="shared" si="13"/>
        <v>12</v>
      </c>
      <c r="AA208">
        <f t="shared" si="14"/>
        <v>9</v>
      </c>
      <c r="AB208" t="str">
        <f t="shared" si="12"/>
        <v>M9</v>
      </c>
      <c r="AC208" s="276" t="str" cm="1">
        <f t="array" ref="AC208">INDEX(B$2:S$19,Z208,AA208)</f>
        <v>PIO0_20</v>
      </c>
      <c r="AD208" s="276" t="e">
        <f>IF(LEFT(AC208,3)="PIO",IF(_xlfn.XLOOKUP(AC208,#REF!,#REF!)="x","OK",AC208&amp;" not found"),"")</f>
        <v>#REF!</v>
      </c>
    </row>
    <row r="209" spans="25:30" ht="30.25" customHeight="1" x14ac:dyDescent="0.35">
      <c r="Y209" s="276">
        <f t="shared" si="15"/>
        <v>207</v>
      </c>
      <c r="Z209">
        <f t="shared" si="13"/>
        <v>12</v>
      </c>
      <c r="AA209">
        <f t="shared" si="14"/>
        <v>10</v>
      </c>
      <c r="AB209" t="str">
        <f t="shared" si="12"/>
        <v>M10</v>
      </c>
      <c r="AC209" s="276" t="str" cm="1">
        <f t="array" ref="AC209">INDEX(B$2:S$19,Z209,AA209)</f>
        <v>PIO10_16</v>
      </c>
      <c r="AD209" s="276" t="e">
        <f>IF(LEFT(AC209,3)="PIO",IF(_xlfn.XLOOKUP(AC209,#REF!,#REF!)="x","OK",AC209&amp;" not found"),"")</f>
        <v>#REF!</v>
      </c>
    </row>
    <row r="210" spans="25:30" ht="30.25" customHeight="1" x14ac:dyDescent="0.35">
      <c r="Y210" s="276">
        <f t="shared" si="15"/>
        <v>208</v>
      </c>
      <c r="Z210">
        <f t="shared" si="13"/>
        <v>12</v>
      </c>
      <c r="AA210">
        <f t="shared" si="14"/>
        <v>11</v>
      </c>
      <c r="AB210" t="str">
        <f t="shared" si="12"/>
        <v>M11</v>
      </c>
      <c r="AC210" s="276" t="str" cm="1">
        <f t="array" ref="AC210">INDEX(B$2:S$19,Z210,AA210)</f>
        <v>PIO10_15</v>
      </c>
      <c r="AD210" s="276" t="e">
        <f>IF(LEFT(AC210,3)="PIO",IF(_xlfn.XLOOKUP(AC210,#REF!,#REF!)="x","OK",AC210&amp;" not found"),"")</f>
        <v>#REF!</v>
      </c>
    </row>
    <row r="211" spans="25:30" ht="30.25" customHeight="1" x14ac:dyDescent="0.35">
      <c r="Y211" s="276">
        <f t="shared" si="15"/>
        <v>209</v>
      </c>
      <c r="Z211">
        <f t="shared" si="13"/>
        <v>12</v>
      </c>
      <c r="AA211">
        <f t="shared" si="14"/>
        <v>12</v>
      </c>
      <c r="AB211" t="str">
        <f t="shared" si="12"/>
        <v>M12</v>
      </c>
      <c r="AC211" s="276" t="str" cm="1">
        <f t="array" ref="AC211">INDEX(B$2:S$19,Z211,AA211)</f>
        <v>PIO10_14</v>
      </c>
      <c r="AD211" s="276" t="e">
        <f>IF(LEFT(AC211,3)="PIO",IF(_xlfn.XLOOKUP(AC211,#REF!,#REF!)="x","OK",AC211&amp;" not found"),"")</f>
        <v>#REF!</v>
      </c>
    </row>
    <row r="212" spans="25:30" ht="30.25" customHeight="1" x14ac:dyDescent="0.35">
      <c r="Y212" s="276">
        <f t="shared" si="15"/>
        <v>210</v>
      </c>
      <c r="Z212">
        <f t="shared" si="13"/>
        <v>12</v>
      </c>
      <c r="AA212">
        <f t="shared" si="14"/>
        <v>13</v>
      </c>
      <c r="AB212" t="str">
        <f t="shared" si="12"/>
        <v>M13</v>
      </c>
      <c r="AC212" s="276" t="str" cm="1">
        <f t="array" ref="AC212">INDEX(B$2:S$19,Z212,AA212)</f>
        <v>PIO5_14</v>
      </c>
      <c r="AD212" s="276" t="e">
        <f>IF(LEFT(AC212,3)="PIO",IF(_xlfn.XLOOKUP(AC212,#REF!,#REF!)="x","OK",AC212&amp;" not found"),"")</f>
        <v>#REF!</v>
      </c>
    </row>
    <row r="213" spans="25:30" ht="30.25" customHeight="1" x14ac:dyDescent="0.35">
      <c r="Y213" s="276">
        <f t="shared" si="15"/>
        <v>211</v>
      </c>
      <c r="Z213">
        <f t="shared" si="13"/>
        <v>12</v>
      </c>
      <c r="AA213">
        <f t="shared" si="14"/>
        <v>14</v>
      </c>
      <c r="AB213" t="str">
        <f t="shared" si="12"/>
        <v>M14</v>
      </c>
      <c r="AC213" s="276" t="str" cm="1">
        <f t="array" ref="AC213">INDEX(B$2:S$19,Z213,AA213)</f>
        <v>PIO7_15</v>
      </c>
      <c r="AD213" s="276" t="e">
        <f>IF(LEFT(AC213,3)="PIO",IF(_xlfn.XLOOKUP(AC213,#REF!,#REF!)="x","OK",AC213&amp;" not found"),"")</f>
        <v>#REF!</v>
      </c>
    </row>
    <row r="214" spans="25:30" ht="30.25" customHeight="1" x14ac:dyDescent="0.35">
      <c r="Y214" s="276">
        <f t="shared" si="15"/>
        <v>212</v>
      </c>
      <c r="Z214">
        <f t="shared" si="13"/>
        <v>12</v>
      </c>
      <c r="AA214">
        <f t="shared" si="14"/>
        <v>15</v>
      </c>
      <c r="AB214" t="str">
        <f t="shared" si="12"/>
        <v>M15</v>
      </c>
      <c r="AC214" s="276" t="str" cm="1">
        <f t="array" ref="AC214">INDEX(B$2:S$19,Z214,AA214)</f>
        <v>PIO7_16</v>
      </c>
      <c r="AD214" s="276" t="e">
        <f>IF(LEFT(AC214,3)="PIO",IF(_xlfn.XLOOKUP(AC214,#REF!,#REF!)="x","OK",AC214&amp;" not found"),"")</f>
        <v>#REF!</v>
      </c>
    </row>
    <row r="215" spans="25:30" ht="30.25" customHeight="1" x14ac:dyDescent="0.35">
      <c r="Y215" s="276">
        <f t="shared" si="15"/>
        <v>213</v>
      </c>
      <c r="Z215">
        <f t="shared" si="13"/>
        <v>12</v>
      </c>
      <c r="AA215">
        <f t="shared" si="14"/>
        <v>16</v>
      </c>
      <c r="AB215" t="str">
        <f t="shared" si="12"/>
        <v>M16</v>
      </c>
      <c r="AC215" s="276" t="str" cm="1">
        <f t="array" ref="AC215">INDEX(B$2:S$19,Z215,AA215)</f>
        <v>PIO8_7</v>
      </c>
      <c r="AD215" s="276" t="e">
        <f>IF(LEFT(AC215,3)="PIO",IF(_xlfn.XLOOKUP(AC215,#REF!,#REF!)="x","OK",AC215&amp;" not found"),"")</f>
        <v>#REF!</v>
      </c>
    </row>
    <row r="216" spans="25:30" ht="30.25" customHeight="1" x14ac:dyDescent="0.35">
      <c r="Y216" s="276">
        <f t="shared" si="15"/>
        <v>214</v>
      </c>
      <c r="Z216">
        <f t="shared" si="13"/>
        <v>12</v>
      </c>
      <c r="AA216">
        <f t="shared" si="14"/>
        <v>17</v>
      </c>
      <c r="AB216" t="str">
        <f t="shared" si="12"/>
        <v>M17</v>
      </c>
      <c r="AC216" s="276" t="str" cm="1">
        <f t="array" ref="AC216">INDEX(B$2:S$19,Z216,AA216)</f>
        <v>PIO7_19</v>
      </c>
      <c r="AD216" s="276" t="e">
        <f>IF(LEFT(AC216,3)="PIO",IF(_xlfn.XLOOKUP(AC216,#REF!,#REF!)="x","OK",AC216&amp;" not found"),"")</f>
        <v>#REF!</v>
      </c>
    </row>
    <row r="217" spans="25:30" ht="30.25" customHeight="1" x14ac:dyDescent="0.35">
      <c r="Y217" s="276">
        <f t="shared" si="15"/>
        <v>215</v>
      </c>
      <c r="Z217">
        <f t="shared" si="13"/>
        <v>12</v>
      </c>
      <c r="AA217">
        <f t="shared" si="14"/>
        <v>18</v>
      </c>
      <c r="AB217" t="str">
        <f t="shared" si="12"/>
        <v>M18</v>
      </c>
      <c r="AC217" s="276" t="str" cm="1">
        <f t="array" ref="AC217">INDEX(B$2:S$19,Z217,AA217)</f>
        <v>PIO7_20</v>
      </c>
      <c r="AD217" s="276" t="e">
        <f>IF(LEFT(AC217,3)="PIO",IF(_xlfn.XLOOKUP(AC217,#REF!,#REF!)="x","OK",AC217&amp;" not found"),"")</f>
        <v>#REF!</v>
      </c>
    </row>
    <row r="218" spans="25:30" ht="30.25" customHeight="1" x14ac:dyDescent="0.35">
      <c r="Y218" s="276">
        <f t="shared" si="15"/>
        <v>216</v>
      </c>
      <c r="Z218">
        <f t="shared" si="13"/>
        <v>13</v>
      </c>
      <c r="AA218">
        <f t="shared" si="14"/>
        <v>1</v>
      </c>
      <c r="AB218" t="str">
        <f t="shared" si="12"/>
        <v>N1</v>
      </c>
      <c r="AC218" s="276" t="str" cm="1">
        <f t="array" ref="AC218">INDEX(B$2:S$19,Z218,AA218)</f>
        <v>PIO1_8</v>
      </c>
      <c r="AD218" s="276" t="e">
        <f>IF(LEFT(AC218,3)="PIO",IF(_xlfn.XLOOKUP(AC218,#REF!,#REF!)="x","OK",AC218&amp;" not found"),"")</f>
        <v>#REF!</v>
      </c>
    </row>
    <row r="219" spans="25:30" ht="30.25" customHeight="1" x14ac:dyDescent="0.35">
      <c r="Y219" s="276">
        <f t="shared" si="15"/>
        <v>217</v>
      </c>
      <c r="Z219">
        <f t="shared" si="13"/>
        <v>13</v>
      </c>
      <c r="AA219">
        <f t="shared" si="14"/>
        <v>2</v>
      </c>
      <c r="AB219" t="str">
        <f t="shared" si="12"/>
        <v>N2</v>
      </c>
      <c r="AC219" s="276" t="str" cm="1">
        <f t="array" ref="AC219">INDEX(B$2:S$19,Z219,AA219)</f>
        <v>PIO1_6</v>
      </c>
      <c r="AD219" s="276" t="e">
        <f>IF(LEFT(AC219,3)="PIO",IF(_xlfn.XLOOKUP(AC219,#REF!,#REF!)="x","OK",AC219&amp;" not found"),"")</f>
        <v>#REF!</v>
      </c>
    </row>
    <row r="220" spans="25:30" ht="30.25" customHeight="1" x14ac:dyDescent="0.35">
      <c r="Y220" s="276">
        <f t="shared" si="15"/>
        <v>218</v>
      </c>
      <c r="Z220">
        <f t="shared" si="13"/>
        <v>13</v>
      </c>
      <c r="AA220">
        <f t="shared" si="14"/>
        <v>3</v>
      </c>
      <c r="AB220" t="str">
        <f t="shared" si="12"/>
        <v>N3</v>
      </c>
      <c r="AC220" s="276" t="str" cm="1">
        <f t="array" ref="AC220">INDEX(B$2:S$19,Z220,AA220)</f>
        <v>PIO1_7</v>
      </c>
      <c r="AD220" s="276" t="e">
        <f>IF(LEFT(AC220,3)="PIO",IF(_xlfn.XLOOKUP(AC220,#REF!,#REF!)="x","OK",AC220&amp;" not found"),"")</f>
        <v>#REF!</v>
      </c>
    </row>
    <row r="221" spans="25:30" ht="30.25" customHeight="1" x14ac:dyDescent="0.35">
      <c r="Y221" s="276">
        <f t="shared" si="15"/>
        <v>219</v>
      </c>
      <c r="Z221">
        <f t="shared" si="13"/>
        <v>13</v>
      </c>
      <c r="AA221">
        <f t="shared" si="14"/>
        <v>4</v>
      </c>
      <c r="AB221" t="str">
        <f t="shared" si="12"/>
        <v>N4</v>
      </c>
      <c r="AC221" s="276" t="str" cm="1">
        <f t="array" ref="AC221">INDEX(B$2:S$19,Z221,AA221)</f>
        <v>PIO0_31</v>
      </c>
      <c r="AD221" s="276" t="e">
        <f>IF(LEFT(AC221,3)="PIO",IF(_xlfn.XLOOKUP(AC221,#REF!,#REF!)="x","OK",AC221&amp;" not found"),"")</f>
        <v>#REF!</v>
      </c>
    </row>
    <row r="222" spans="25:30" ht="30.25" customHeight="1" x14ac:dyDescent="0.35">
      <c r="Y222" s="276">
        <f t="shared" si="15"/>
        <v>220</v>
      </c>
      <c r="Z222">
        <f t="shared" si="13"/>
        <v>13</v>
      </c>
      <c r="AA222">
        <f t="shared" si="14"/>
        <v>5</v>
      </c>
      <c r="AB222" t="str">
        <f t="shared" si="12"/>
        <v>N5</v>
      </c>
      <c r="AC222" s="276" t="str" cm="1">
        <f t="array" ref="AC222">INDEX(B$2:S$19,Z222,AA222)</f>
        <v>PIO1_0</v>
      </c>
      <c r="AD222" s="276" t="e">
        <f>IF(LEFT(AC222,3)="PIO",IF(_xlfn.XLOOKUP(AC222,#REF!,#REF!)="x","OK",AC222&amp;" not found"),"")</f>
        <v>#REF!</v>
      </c>
    </row>
    <row r="223" spans="25:30" ht="30.25" customHeight="1" x14ac:dyDescent="0.35">
      <c r="Y223" s="276">
        <f t="shared" si="15"/>
        <v>221</v>
      </c>
      <c r="Z223">
        <f t="shared" si="13"/>
        <v>13</v>
      </c>
      <c r="AA223">
        <f t="shared" si="14"/>
        <v>6</v>
      </c>
      <c r="AB223" t="str">
        <f t="shared" si="12"/>
        <v>N6</v>
      </c>
      <c r="AC223" s="276" t="str" cm="1">
        <f t="array" ref="AC223">INDEX(B$2:S$19,Z223,AA223)</f>
        <v>PIO0_17</v>
      </c>
      <c r="AD223" s="276" t="e">
        <f>IF(LEFT(AC223,3)="PIO",IF(_xlfn.XLOOKUP(AC223,#REF!,#REF!)="x","OK",AC223&amp;" not found"),"")</f>
        <v>#REF!</v>
      </c>
    </row>
    <row r="224" spans="25:30" ht="30.25" customHeight="1" x14ac:dyDescent="0.35">
      <c r="Y224" s="276">
        <f t="shared" si="15"/>
        <v>222</v>
      </c>
      <c r="Z224">
        <f t="shared" si="13"/>
        <v>13</v>
      </c>
      <c r="AA224">
        <f t="shared" si="14"/>
        <v>7</v>
      </c>
      <c r="AB224" t="str">
        <f t="shared" si="12"/>
        <v>N7</v>
      </c>
      <c r="AC224" s="276" t="str" cm="1">
        <f t="array" ref="AC224">INDEX(B$2:S$19,Z224,AA224)</f>
        <v>PMIC_MODE0</v>
      </c>
      <c r="AD224" s="276" t="str">
        <f>IF(LEFT(AC224,3)="PIO",IF(_xlfn.XLOOKUP(AC224,#REF!,#REF!)="x","OK",AC224&amp;" not found"),"")</f>
        <v/>
      </c>
    </row>
    <row r="225" spans="25:30" ht="30.25" customHeight="1" x14ac:dyDescent="0.35">
      <c r="Y225" s="276">
        <f t="shared" si="15"/>
        <v>223</v>
      </c>
      <c r="Z225">
        <f t="shared" si="13"/>
        <v>13</v>
      </c>
      <c r="AA225">
        <f t="shared" si="14"/>
        <v>8</v>
      </c>
      <c r="AB225" t="str">
        <f t="shared" si="12"/>
        <v>N8</v>
      </c>
      <c r="AC225" s="276" t="str" cm="1">
        <f t="array" ref="AC225">INDEX(B$2:S$19,Z225,AA225)</f>
        <v>PMIC_IRQN</v>
      </c>
      <c r="AD225" s="276" t="str">
        <f>IF(LEFT(AC225,3)="PIO",IF(_xlfn.XLOOKUP(AC225,#REF!,#REF!)="x","OK",AC225&amp;" not found"),"")</f>
        <v/>
      </c>
    </row>
    <row r="226" spans="25:30" ht="30.25" customHeight="1" x14ac:dyDescent="0.35">
      <c r="Y226" s="276">
        <f t="shared" si="15"/>
        <v>224</v>
      </c>
      <c r="Z226">
        <f t="shared" si="13"/>
        <v>13</v>
      </c>
      <c r="AA226">
        <f t="shared" si="14"/>
        <v>9</v>
      </c>
      <c r="AB226" t="str">
        <f t="shared" si="12"/>
        <v>N9</v>
      </c>
      <c r="AC226" s="276" t="str" cm="1">
        <f t="array" ref="AC226">INDEX(B$2:S$19,Z226,AA226)</f>
        <v>PIO8_22</v>
      </c>
      <c r="AD226" s="276" t="e">
        <f>IF(LEFT(AC226,3)="PIO",IF(_xlfn.XLOOKUP(AC226,#REF!,#REF!)="x","OK",AC226&amp;" not found"),"")</f>
        <v>#REF!</v>
      </c>
    </row>
    <row r="227" spans="25:30" ht="30.25" customHeight="1" x14ac:dyDescent="0.35">
      <c r="Y227" s="276">
        <f t="shared" si="15"/>
        <v>225</v>
      </c>
      <c r="Z227">
        <f t="shared" si="13"/>
        <v>13</v>
      </c>
      <c r="AA227">
        <f t="shared" si="14"/>
        <v>10</v>
      </c>
      <c r="AB227" t="str">
        <f t="shared" si="12"/>
        <v>N10</v>
      </c>
      <c r="AC227" s="276" t="str" cm="1">
        <f t="array" ref="AC227">INDEX(B$2:S$19,Z227,AA227)</f>
        <v>PIO10_17</v>
      </c>
      <c r="AD227" s="276" t="e">
        <f>IF(LEFT(AC227,3)="PIO",IF(_xlfn.XLOOKUP(AC227,#REF!,#REF!)="x","OK",AC227&amp;" not found"),"")</f>
        <v>#REF!</v>
      </c>
    </row>
    <row r="228" spans="25:30" ht="30.25" customHeight="1" x14ac:dyDescent="0.35">
      <c r="Y228" s="276">
        <f t="shared" si="15"/>
        <v>226</v>
      </c>
      <c r="Z228">
        <f t="shared" si="13"/>
        <v>13</v>
      </c>
      <c r="AA228">
        <f t="shared" si="14"/>
        <v>11</v>
      </c>
      <c r="AB228" t="str">
        <f t="shared" si="12"/>
        <v>N11</v>
      </c>
      <c r="AC228" s="276" t="str" cm="1">
        <f t="array" ref="AC228">INDEX(B$2:S$19,Z228,AA228)</f>
        <v>PIO8_11</v>
      </c>
      <c r="AD228" s="276" t="e">
        <f>IF(LEFT(AC228,3)="PIO",IF(_xlfn.XLOOKUP(AC228,#REF!,#REF!)="x","OK",AC228&amp;" not found"),"")</f>
        <v>#REF!</v>
      </c>
    </row>
    <row r="229" spans="25:30" ht="30.25" customHeight="1" x14ac:dyDescent="0.35">
      <c r="Y229" s="276">
        <f t="shared" si="15"/>
        <v>227</v>
      </c>
      <c r="Z229">
        <f t="shared" si="13"/>
        <v>13</v>
      </c>
      <c r="AA229">
        <f t="shared" si="14"/>
        <v>12</v>
      </c>
      <c r="AB229" t="str">
        <f t="shared" si="12"/>
        <v>N12</v>
      </c>
      <c r="AC229" s="276" t="str" cm="1">
        <f t="array" ref="AC229">INDEX(B$2:S$19,Z229,AA229)</f>
        <v>PIO8_10</v>
      </c>
      <c r="AD229" s="276" t="e">
        <f>IF(LEFT(AC229,3)="PIO",IF(_xlfn.XLOOKUP(AC229,#REF!,#REF!)="x","OK",AC229&amp;" not found"),"")</f>
        <v>#REF!</v>
      </c>
    </row>
    <row r="230" spans="25:30" ht="30.25" customHeight="1" x14ac:dyDescent="0.35">
      <c r="Y230" s="276">
        <f t="shared" si="15"/>
        <v>228</v>
      </c>
      <c r="Z230">
        <f t="shared" si="13"/>
        <v>13</v>
      </c>
      <c r="AA230">
        <f t="shared" si="14"/>
        <v>13</v>
      </c>
      <c r="AB230" t="str">
        <f t="shared" si="12"/>
        <v>N13</v>
      </c>
      <c r="AC230" s="276" t="str" cm="1">
        <f t="array" ref="AC230">INDEX(B$2:S$19,Z230,AA230)</f>
        <v>PIO8_9</v>
      </c>
      <c r="AD230" s="276" t="e">
        <f>IF(LEFT(AC230,3)="PIO",IF(_xlfn.XLOOKUP(AC230,#REF!,#REF!)="x","OK",AC230&amp;" not found"),"")</f>
        <v>#REF!</v>
      </c>
    </row>
    <row r="231" spans="25:30" ht="30.25" customHeight="1" x14ac:dyDescent="0.35">
      <c r="Y231" s="276">
        <f t="shared" si="15"/>
        <v>229</v>
      </c>
      <c r="Z231">
        <f t="shared" si="13"/>
        <v>13</v>
      </c>
      <c r="AA231">
        <f t="shared" si="14"/>
        <v>14</v>
      </c>
      <c r="AB231" t="str">
        <f t="shared" si="12"/>
        <v>N14</v>
      </c>
      <c r="AC231" s="276" t="str" cm="1">
        <f t="array" ref="AC231">INDEX(B$2:S$19,Z231,AA231)</f>
        <v>PIO7_23</v>
      </c>
      <c r="AD231" s="276" t="e">
        <f>IF(LEFT(AC231,3)="PIO",IF(_xlfn.XLOOKUP(AC231,#REF!,#REF!)="x","OK",AC231&amp;" not found"),"")</f>
        <v>#REF!</v>
      </c>
    </row>
    <row r="232" spans="25:30" ht="30.25" customHeight="1" x14ac:dyDescent="0.35">
      <c r="Y232" s="276">
        <f t="shared" si="15"/>
        <v>230</v>
      </c>
      <c r="Z232">
        <f t="shared" si="13"/>
        <v>13</v>
      </c>
      <c r="AA232">
        <f t="shared" si="14"/>
        <v>15</v>
      </c>
      <c r="AB232" t="str">
        <f t="shared" si="12"/>
        <v>N15</v>
      </c>
      <c r="AC232" s="276" t="str" cm="1">
        <f t="array" ref="AC232">INDEX(B$2:S$19,Z232,AA232)</f>
        <v>VSS</v>
      </c>
      <c r="AD232" s="276" t="str">
        <f>IF(LEFT(AC232,3)="PIO",IF(_xlfn.XLOOKUP(AC232,#REF!,#REF!)="x","OK",AC232&amp;" not found"),"")</f>
        <v/>
      </c>
    </row>
    <row r="233" spans="25:30" ht="30.25" customHeight="1" x14ac:dyDescent="0.35">
      <c r="Y233" s="276">
        <f t="shared" si="15"/>
        <v>231</v>
      </c>
      <c r="Z233">
        <f t="shared" si="13"/>
        <v>13</v>
      </c>
      <c r="AA233">
        <f t="shared" si="14"/>
        <v>16</v>
      </c>
      <c r="AB233" t="str">
        <f t="shared" si="12"/>
        <v>N16</v>
      </c>
      <c r="AC233" s="276" t="str" cm="1">
        <f t="array" ref="AC233">INDEX(B$2:S$19,Z233,AA233)</f>
        <v>PIO8_23</v>
      </c>
      <c r="AD233" s="276" t="e">
        <f>IF(LEFT(AC233,3)="PIO",IF(_xlfn.XLOOKUP(AC233,#REF!,#REF!)="x","OK",AC233&amp;" not found"),"")</f>
        <v>#REF!</v>
      </c>
    </row>
    <row r="234" spans="25:30" ht="30.25" customHeight="1" x14ac:dyDescent="0.35">
      <c r="Y234" s="276">
        <f t="shared" si="15"/>
        <v>232</v>
      </c>
      <c r="Z234">
        <f t="shared" si="13"/>
        <v>13</v>
      </c>
      <c r="AA234">
        <f t="shared" si="14"/>
        <v>17</v>
      </c>
      <c r="AB234" t="str">
        <f t="shared" si="12"/>
        <v>N17</v>
      </c>
      <c r="AC234" s="276" t="str" cm="1">
        <f t="array" ref="AC234">INDEX(B$2:S$19,Z234,AA234)</f>
        <v>VDDIO_0_0</v>
      </c>
      <c r="AD234" s="276" t="str">
        <f>IF(LEFT(AC234,3)="PIO",IF(_xlfn.XLOOKUP(AC234,#REF!,#REF!)="x","OK",AC234&amp;" not found"),"")</f>
        <v/>
      </c>
    </row>
    <row r="235" spans="25:30" ht="30.25" customHeight="1" x14ac:dyDescent="0.35">
      <c r="Y235" s="276">
        <f t="shared" si="15"/>
        <v>233</v>
      </c>
      <c r="Z235">
        <f t="shared" si="13"/>
        <v>13</v>
      </c>
      <c r="AA235">
        <f t="shared" si="14"/>
        <v>18</v>
      </c>
      <c r="AB235" t="str">
        <f t="shared" si="12"/>
        <v>N18</v>
      </c>
      <c r="AC235" s="276" t="str" cm="1">
        <f t="array" ref="AC235">INDEX(B$2:S$19,Z235,AA235)</f>
        <v>VDDIO_0_0</v>
      </c>
      <c r="AD235" s="276" t="str">
        <f>IF(LEFT(AC235,3)="PIO",IF(_xlfn.XLOOKUP(AC235,#REF!,#REF!)="x","OK",AC235&amp;" not found"),"")</f>
        <v/>
      </c>
    </row>
    <row r="236" spans="25:30" ht="30.25" customHeight="1" x14ac:dyDescent="0.35">
      <c r="Y236" s="276">
        <f t="shared" si="15"/>
        <v>234</v>
      </c>
      <c r="Z236">
        <f t="shared" si="13"/>
        <v>14</v>
      </c>
      <c r="AA236">
        <f t="shared" si="14"/>
        <v>1</v>
      </c>
      <c r="AB236" t="str">
        <f t="shared" si="12"/>
        <v>P1</v>
      </c>
      <c r="AC236" s="276" t="str" cm="1">
        <f t="array" ref="AC236">INDEX(B$2:S$19,Z236,AA236)</f>
        <v>VSS</v>
      </c>
      <c r="AD236" s="276" t="str">
        <f>IF(LEFT(AC236,3)="PIO",IF(_xlfn.XLOOKUP(AC236,#REF!,#REF!)="x","OK",AC236&amp;" not found"),"")</f>
        <v/>
      </c>
    </row>
    <row r="237" spans="25:30" ht="30.25" customHeight="1" x14ac:dyDescent="0.35">
      <c r="Y237" s="276">
        <f t="shared" si="15"/>
        <v>235</v>
      </c>
      <c r="Z237">
        <f t="shared" si="13"/>
        <v>14</v>
      </c>
      <c r="AA237">
        <f t="shared" si="14"/>
        <v>2</v>
      </c>
      <c r="AB237" t="str">
        <f t="shared" si="12"/>
        <v>P2</v>
      </c>
      <c r="AC237" s="276" t="str" cm="1">
        <f t="array" ref="AC237">INDEX(B$2:S$19,Z237,AA237)</f>
        <v>VSS</v>
      </c>
      <c r="AD237" s="276" t="str">
        <f>IF(LEFT(AC237,3)="PIO",IF(_xlfn.XLOOKUP(AC237,#REF!,#REF!)="x","OK",AC237&amp;" not found"),"")</f>
        <v/>
      </c>
    </row>
    <row r="238" spans="25:30" ht="30.25" customHeight="1" x14ac:dyDescent="0.35">
      <c r="Y238" s="276">
        <f t="shared" si="15"/>
        <v>236</v>
      </c>
      <c r="Z238">
        <f t="shared" si="13"/>
        <v>14</v>
      </c>
      <c r="AA238">
        <f t="shared" si="14"/>
        <v>3</v>
      </c>
      <c r="AB238" t="str">
        <f t="shared" si="12"/>
        <v>P3</v>
      </c>
      <c r="AC238" s="276" t="str" cm="1">
        <f t="array" ref="AC238">INDEX(B$2:S$19,Z238,AA238)</f>
        <v>PIO1_14</v>
      </c>
      <c r="AD238" s="276" t="e">
        <f>IF(LEFT(AC238,3)="PIO",IF(_xlfn.XLOOKUP(AC238,#REF!,#REF!)="x","OK",AC238&amp;" not found"),"")</f>
        <v>#REF!</v>
      </c>
    </row>
    <row r="239" spans="25:30" ht="30.25" customHeight="1" x14ac:dyDescent="0.35">
      <c r="Y239" s="276">
        <f t="shared" si="15"/>
        <v>237</v>
      </c>
      <c r="Z239">
        <f t="shared" si="13"/>
        <v>14</v>
      </c>
      <c r="AA239">
        <f t="shared" si="14"/>
        <v>4</v>
      </c>
      <c r="AB239" t="str">
        <f t="shared" si="12"/>
        <v>P4</v>
      </c>
      <c r="AC239" s="276" t="str" cm="1">
        <f t="array" ref="AC239">INDEX(B$2:S$19,Z239,AA239)</f>
        <v>VSS</v>
      </c>
      <c r="AD239" s="276" t="str">
        <f>IF(LEFT(AC239,3)="PIO",IF(_xlfn.XLOOKUP(AC239,#REF!,#REF!)="x","OK",AC239&amp;" not found"),"")</f>
        <v/>
      </c>
    </row>
    <row r="240" spans="25:30" ht="30.25" customHeight="1" x14ac:dyDescent="0.35">
      <c r="Y240" s="276">
        <f t="shared" si="15"/>
        <v>238</v>
      </c>
      <c r="Z240">
        <f t="shared" si="13"/>
        <v>14</v>
      </c>
      <c r="AA240">
        <f t="shared" si="14"/>
        <v>5</v>
      </c>
      <c r="AB240" t="str">
        <f t="shared" si="12"/>
        <v>P5</v>
      </c>
      <c r="AC240" s="276" t="str" cm="1">
        <f t="array" ref="AC240">INDEX(B$2:S$19,Z240,AA240)</f>
        <v>PIO1_16</v>
      </c>
      <c r="AD240" s="276" t="e">
        <f>IF(LEFT(AC240,3)="PIO",IF(_xlfn.XLOOKUP(AC240,#REF!,#REF!)="x","OK",AC240&amp;" not found"),"")</f>
        <v>#REF!</v>
      </c>
    </row>
    <row r="241" spans="25:30" ht="30.25" customHeight="1" x14ac:dyDescent="0.35">
      <c r="Y241" s="276">
        <f t="shared" si="15"/>
        <v>239</v>
      </c>
      <c r="Z241">
        <f t="shared" si="13"/>
        <v>14</v>
      </c>
      <c r="AA241">
        <f t="shared" si="14"/>
        <v>6</v>
      </c>
      <c r="AB241" t="str">
        <f t="shared" si="12"/>
        <v>P6</v>
      </c>
      <c r="AC241" s="276" t="str" cm="1">
        <f t="array" ref="AC241">INDEX(B$2:S$19,Z241,AA241)</f>
        <v>PIO1_3</v>
      </c>
      <c r="AD241" s="276" t="e">
        <f>IF(LEFT(AC241,3)="PIO",IF(_xlfn.XLOOKUP(AC241,#REF!,#REF!)="x","OK",AC241&amp;" not found"),"")</f>
        <v>#REF!</v>
      </c>
    </row>
    <row r="242" spans="25:30" ht="30.25" customHeight="1" x14ac:dyDescent="0.35">
      <c r="Y242" s="276">
        <f t="shared" si="15"/>
        <v>240</v>
      </c>
      <c r="Z242">
        <f t="shared" si="13"/>
        <v>14</v>
      </c>
      <c r="AA242">
        <f t="shared" si="14"/>
        <v>7</v>
      </c>
      <c r="AB242" t="str">
        <f t="shared" si="12"/>
        <v>P7</v>
      </c>
      <c r="AC242" s="276" t="str" cm="1">
        <f t="array" ref="AC242">INDEX(B$2:S$19,Z242,AA242)</f>
        <v>PIO1_19</v>
      </c>
      <c r="AD242" s="276" t="e">
        <f>IF(LEFT(AC242,3)="PIO",IF(_xlfn.XLOOKUP(AC242,#REF!,#REF!)="x","OK",AC242&amp;" not found"),"")</f>
        <v>#REF!</v>
      </c>
    </row>
    <row r="243" spans="25:30" ht="30.25" customHeight="1" x14ac:dyDescent="0.35">
      <c r="Y243" s="276">
        <f t="shared" si="15"/>
        <v>241</v>
      </c>
      <c r="Z243">
        <f t="shared" si="13"/>
        <v>14</v>
      </c>
      <c r="AA243">
        <f t="shared" si="14"/>
        <v>8</v>
      </c>
      <c r="AB243" t="str">
        <f t="shared" si="12"/>
        <v>P8</v>
      </c>
      <c r="AC243" s="276" t="str" cm="1">
        <f t="array" ref="AC243">INDEX(B$2:S$19,Z243,AA243)</f>
        <v>VSS</v>
      </c>
      <c r="AD243" s="276" t="str">
        <f>IF(LEFT(AC243,3)="PIO",IF(_xlfn.XLOOKUP(AC243,#REF!,#REF!)="x","OK",AC243&amp;" not found"),"")</f>
        <v/>
      </c>
    </row>
    <row r="244" spans="25:30" ht="30.25" customHeight="1" x14ac:dyDescent="0.35">
      <c r="Y244" s="276">
        <f t="shared" si="15"/>
        <v>242</v>
      </c>
      <c r="Z244">
        <f t="shared" si="13"/>
        <v>14</v>
      </c>
      <c r="AA244">
        <f t="shared" si="14"/>
        <v>9</v>
      </c>
      <c r="AB244" t="str">
        <f t="shared" si="12"/>
        <v>P9</v>
      </c>
      <c r="AC244" s="276" t="str" cm="1">
        <f t="array" ref="AC244">INDEX(B$2:S$19,Z244,AA244)</f>
        <v>PIO8_19</v>
      </c>
      <c r="AD244" s="276" t="e">
        <f>IF(LEFT(AC244,3)="PIO",IF(_xlfn.XLOOKUP(AC244,#REF!,#REF!)="x","OK",AC244&amp;" not found"),"")</f>
        <v>#REF!</v>
      </c>
    </row>
    <row r="245" spans="25:30" ht="30.25" customHeight="1" x14ac:dyDescent="0.35">
      <c r="Y245" s="276">
        <f t="shared" si="15"/>
        <v>243</v>
      </c>
      <c r="Z245">
        <f t="shared" si="13"/>
        <v>14</v>
      </c>
      <c r="AA245">
        <f t="shared" si="14"/>
        <v>10</v>
      </c>
      <c r="AB245" t="str">
        <f t="shared" si="12"/>
        <v>P10</v>
      </c>
      <c r="AC245" s="276" t="str" cm="1">
        <f t="array" ref="AC245">INDEX(B$2:S$19,Z245,AA245)</f>
        <v>PIO8_18</v>
      </c>
      <c r="AD245" s="276" t="e">
        <f>IF(LEFT(AC245,3)="PIO",IF(_xlfn.XLOOKUP(AC245,#REF!,#REF!)="x","OK",AC245&amp;" not found"),"")</f>
        <v>#REF!</v>
      </c>
    </row>
    <row r="246" spans="25:30" ht="30.25" customHeight="1" x14ac:dyDescent="0.35">
      <c r="Y246" s="276">
        <f t="shared" si="15"/>
        <v>244</v>
      </c>
      <c r="Z246">
        <f t="shared" si="13"/>
        <v>14</v>
      </c>
      <c r="AA246">
        <f t="shared" si="14"/>
        <v>11</v>
      </c>
      <c r="AB246" t="str">
        <f t="shared" si="12"/>
        <v>P11</v>
      </c>
      <c r="AC246" s="276" t="str" cm="1">
        <f t="array" ref="AC246">INDEX(B$2:S$19,Z246,AA246)</f>
        <v>PIO8_12</v>
      </c>
      <c r="AD246" s="276" t="e">
        <f>IF(LEFT(AC246,3)="PIO",IF(_xlfn.XLOOKUP(AC246,#REF!,#REF!)="x","OK",AC246&amp;" not found"),"")</f>
        <v>#REF!</v>
      </c>
    </row>
    <row r="247" spans="25:30" ht="30.25" customHeight="1" x14ac:dyDescent="0.35">
      <c r="Y247" s="276">
        <f t="shared" si="15"/>
        <v>245</v>
      </c>
      <c r="Z247">
        <f t="shared" si="13"/>
        <v>14</v>
      </c>
      <c r="AA247">
        <f t="shared" si="14"/>
        <v>12</v>
      </c>
      <c r="AB247" t="str">
        <f t="shared" si="12"/>
        <v>P12</v>
      </c>
      <c r="AC247" s="276" t="str" cm="1">
        <f t="array" ref="AC247">INDEX(B$2:S$19,Z247,AA247)</f>
        <v>VSS</v>
      </c>
      <c r="AD247" s="276" t="str">
        <f>IF(LEFT(AC247,3)="PIO",IF(_xlfn.XLOOKUP(AC247,#REF!,#REF!)="x","OK",AC247&amp;" not found"),"")</f>
        <v/>
      </c>
    </row>
    <row r="248" spans="25:30" ht="30.25" customHeight="1" x14ac:dyDescent="0.35">
      <c r="Y248" s="276">
        <f t="shared" si="15"/>
        <v>246</v>
      </c>
      <c r="Z248">
        <f t="shared" si="13"/>
        <v>14</v>
      </c>
      <c r="AA248">
        <f t="shared" si="14"/>
        <v>13</v>
      </c>
      <c r="AB248" t="str">
        <f t="shared" si="12"/>
        <v>P13</v>
      </c>
      <c r="AC248" s="276" t="str" cm="1">
        <f t="array" ref="AC248">INDEX(B$2:S$19,Z248,AA248)</f>
        <v>PIO8_30</v>
      </c>
      <c r="AD248" s="276" t="e">
        <f>IF(LEFT(AC248,3)="PIO",IF(_xlfn.XLOOKUP(AC248,#REF!,#REF!)="x","OK",AC248&amp;" not found"),"")</f>
        <v>#REF!</v>
      </c>
    </row>
    <row r="249" spans="25:30" ht="30.25" customHeight="1" x14ac:dyDescent="0.35">
      <c r="Y249" s="276">
        <f t="shared" si="15"/>
        <v>247</v>
      </c>
      <c r="Z249">
        <f t="shared" si="13"/>
        <v>14</v>
      </c>
      <c r="AA249">
        <f t="shared" si="14"/>
        <v>14</v>
      </c>
      <c r="AB249" t="str">
        <f t="shared" si="12"/>
        <v>P14</v>
      </c>
      <c r="AC249" s="276" t="str" cm="1">
        <f t="array" ref="AC249">INDEX(B$2:S$19,Z249,AA249)</f>
        <v>PIO7_14</v>
      </c>
      <c r="AD249" s="276" t="e">
        <f>IF(LEFT(AC249,3)="PIO",IF(_xlfn.XLOOKUP(AC249,#REF!,#REF!)="x","OK",AC249&amp;" not found"),"")</f>
        <v>#REF!</v>
      </c>
    </row>
    <row r="250" spans="25:30" ht="30.25" customHeight="1" x14ac:dyDescent="0.35">
      <c r="Y250" s="276">
        <f t="shared" si="15"/>
        <v>248</v>
      </c>
      <c r="Z250">
        <f t="shared" si="13"/>
        <v>14</v>
      </c>
      <c r="AA250">
        <f t="shared" si="14"/>
        <v>15</v>
      </c>
      <c r="AB250" t="str">
        <f t="shared" si="12"/>
        <v>P15</v>
      </c>
      <c r="AC250" s="276" t="str" cm="1">
        <f t="array" ref="AC250">INDEX(B$2:S$19,Z250,AA250)</f>
        <v>PIO7_13</v>
      </c>
      <c r="AD250" s="276" t="e">
        <f>IF(LEFT(AC250,3)="PIO",IF(_xlfn.XLOOKUP(AC250,#REF!,#REF!)="x","OK",AC250&amp;" not found"),"")</f>
        <v>#REF!</v>
      </c>
    </row>
    <row r="251" spans="25:30" ht="30.25" customHeight="1" x14ac:dyDescent="0.35">
      <c r="Y251" s="276">
        <f t="shared" si="15"/>
        <v>249</v>
      </c>
      <c r="Z251">
        <f t="shared" si="13"/>
        <v>14</v>
      </c>
      <c r="AA251">
        <f t="shared" si="14"/>
        <v>16</v>
      </c>
      <c r="AB251" t="str">
        <f t="shared" si="12"/>
        <v>P16</v>
      </c>
      <c r="AC251" s="276" t="str" cm="1">
        <f t="array" ref="AC251">INDEX(B$2:S$19,Z251,AA251)</f>
        <v>PIO8_24</v>
      </c>
      <c r="AD251" s="276" t="e">
        <f>IF(LEFT(AC251,3)="PIO",IF(_xlfn.XLOOKUP(AC251,#REF!,#REF!)="x","OK",AC251&amp;" not found"),"")</f>
        <v>#REF!</v>
      </c>
    </row>
    <row r="252" spans="25:30" ht="30.25" customHeight="1" x14ac:dyDescent="0.35">
      <c r="Y252" s="276">
        <f t="shared" si="15"/>
        <v>250</v>
      </c>
      <c r="Z252">
        <f t="shared" si="13"/>
        <v>14</v>
      </c>
      <c r="AA252">
        <f t="shared" si="14"/>
        <v>17</v>
      </c>
      <c r="AB252" t="str">
        <f t="shared" si="12"/>
        <v>P17</v>
      </c>
      <c r="AC252" s="276" t="str" cm="1">
        <f t="array" ref="AC252">INDEX(B$2:S$19,Z252,AA252)</f>
        <v>PIO10_3</v>
      </c>
      <c r="AD252" s="276" t="e">
        <f>IF(LEFT(AC252,3)="PIO",IF(_xlfn.XLOOKUP(AC252,#REF!,#REF!)="x","OK",AC252&amp;" not found"),"")</f>
        <v>#REF!</v>
      </c>
    </row>
    <row r="253" spans="25:30" ht="30.25" customHeight="1" x14ac:dyDescent="0.35">
      <c r="Y253" s="276">
        <f t="shared" si="15"/>
        <v>251</v>
      </c>
      <c r="Z253">
        <f t="shared" si="13"/>
        <v>14</v>
      </c>
      <c r="AA253">
        <f t="shared" si="14"/>
        <v>18</v>
      </c>
      <c r="AB253" t="str">
        <f t="shared" si="12"/>
        <v>P18</v>
      </c>
      <c r="AC253" s="276" t="str" cm="1">
        <f t="array" ref="AC253">INDEX(B$2:S$19,Z253,AA253)</f>
        <v>PIO10_2</v>
      </c>
      <c r="AD253" s="276" t="e">
        <f>IF(LEFT(AC253,3)="PIO",IF(_xlfn.XLOOKUP(AC253,#REF!,#REF!)="x","OK",AC253&amp;" not found"),"")</f>
        <v>#REF!</v>
      </c>
    </row>
    <row r="254" spans="25:30" ht="30.25" customHeight="1" x14ac:dyDescent="0.35">
      <c r="Y254" s="276">
        <f t="shared" si="15"/>
        <v>252</v>
      </c>
      <c r="Z254">
        <f t="shared" si="13"/>
        <v>15</v>
      </c>
      <c r="AA254">
        <f t="shared" si="14"/>
        <v>1</v>
      </c>
      <c r="AB254" t="str">
        <f t="shared" si="12"/>
        <v>R1</v>
      </c>
      <c r="AC254" s="276" t="str" cm="1">
        <f t="array" ref="AC254">INDEX(B$2:S$19,Z254,AA254)</f>
        <v>PIO1_12</v>
      </c>
      <c r="AD254" s="276" t="e">
        <f>IF(LEFT(AC254,3)="PIO",IF(_xlfn.XLOOKUP(AC254,#REF!,#REF!)="x","OK",AC254&amp;" not found"),"")</f>
        <v>#REF!</v>
      </c>
    </row>
    <row r="255" spans="25:30" ht="30.25" customHeight="1" x14ac:dyDescent="0.35">
      <c r="Y255" s="276">
        <f t="shared" si="15"/>
        <v>253</v>
      </c>
      <c r="Z255">
        <f t="shared" si="13"/>
        <v>15</v>
      </c>
      <c r="AA255">
        <f t="shared" si="14"/>
        <v>2</v>
      </c>
      <c r="AB255" t="str">
        <f t="shared" si="12"/>
        <v>R2</v>
      </c>
      <c r="AC255" s="276" t="str" cm="1">
        <f t="array" ref="AC255">INDEX(B$2:S$19,Z255,AA255)</f>
        <v>PIO1_11</v>
      </c>
      <c r="AD255" s="276" t="e">
        <f>IF(LEFT(AC255,3)="PIO",IF(_xlfn.XLOOKUP(AC255,#REF!,#REF!)="x","OK",AC255&amp;" not found"),"")</f>
        <v>#REF!</v>
      </c>
    </row>
    <row r="256" spans="25:30" ht="30.25" customHeight="1" x14ac:dyDescent="0.35">
      <c r="Y256" s="276">
        <f t="shared" si="15"/>
        <v>254</v>
      </c>
      <c r="Z256">
        <f t="shared" si="13"/>
        <v>15</v>
      </c>
      <c r="AA256">
        <f t="shared" si="14"/>
        <v>3</v>
      </c>
      <c r="AB256" t="str">
        <f t="shared" si="12"/>
        <v>R3</v>
      </c>
      <c r="AC256" s="276" t="str" cm="1">
        <f t="array" ref="AC256">INDEX(B$2:S$19,Z256,AA256)</f>
        <v>PIO1_13</v>
      </c>
      <c r="AD256" s="276" t="e">
        <f>IF(LEFT(AC256,3)="PIO",IF(_xlfn.XLOOKUP(AC256,#REF!,#REF!)="x","OK",AC256&amp;" not found"),"")</f>
        <v>#REF!</v>
      </c>
    </row>
    <row r="257" spans="25:30" ht="30.25" customHeight="1" x14ac:dyDescent="0.35">
      <c r="Y257" s="276">
        <f t="shared" si="15"/>
        <v>255</v>
      </c>
      <c r="Z257">
        <f t="shared" si="13"/>
        <v>15</v>
      </c>
      <c r="AA257">
        <f t="shared" si="14"/>
        <v>4</v>
      </c>
      <c r="AB257" t="str">
        <f t="shared" si="12"/>
        <v>R4</v>
      </c>
      <c r="AC257" s="276" t="str" cm="1">
        <f t="array" ref="AC257">INDEX(B$2:S$19,Z257,AA257)</f>
        <v>PIO1_17</v>
      </c>
      <c r="AD257" s="276" t="e">
        <f>IF(LEFT(AC257,3)="PIO",IF(_xlfn.XLOOKUP(AC257,#REF!,#REF!)="x","OK",AC257&amp;" not found"),"")</f>
        <v>#REF!</v>
      </c>
    </row>
    <row r="258" spans="25:30" ht="30.25" customHeight="1" x14ac:dyDescent="0.35">
      <c r="Y258" s="276">
        <f t="shared" si="15"/>
        <v>256</v>
      </c>
      <c r="Z258">
        <f t="shared" si="13"/>
        <v>15</v>
      </c>
      <c r="AA258">
        <f t="shared" si="14"/>
        <v>5</v>
      </c>
      <c r="AB258" t="str">
        <f t="shared" ref="AB258:AB321" si="16">VLOOKUP(Z258,AH$2:AJ$19,2,FALSE)&amp;AA258</f>
        <v>R5</v>
      </c>
      <c r="AC258" s="276" t="str" cm="1">
        <f t="array" ref="AC258">INDEX(B$2:S$19,Z258,AA258)</f>
        <v>PIO1_18</v>
      </c>
      <c r="AD258" s="276" t="e">
        <f>IF(LEFT(AC258,3)="PIO",IF(_xlfn.XLOOKUP(AC258,#REF!,#REF!)="x","OK",AC258&amp;" not found"),"")</f>
        <v>#REF!</v>
      </c>
    </row>
    <row r="259" spans="25:30" ht="30.25" customHeight="1" x14ac:dyDescent="0.35">
      <c r="Y259" s="276">
        <f t="shared" si="15"/>
        <v>257</v>
      </c>
      <c r="Z259">
        <f t="shared" ref="Z259:Z322" si="17">(Y259-AA259+1)/18+1</f>
        <v>15</v>
      </c>
      <c r="AA259">
        <f t="shared" ref="AA259:AA322" si="18">MOD(Y259,18)+1</f>
        <v>6</v>
      </c>
      <c r="AB259" t="str">
        <f t="shared" si="16"/>
        <v>R6</v>
      </c>
      <c r="AC259" s="276" t="str" cm="1">
        <f t="array" ref="AC259">INDEX(B$2:S$19,Z259,AA259)</f>
        <v>VSS</v>
      </c>
      <c r="AD259" s="276" t="str">
        <f>IF(LEFT(AC259,3)="PIO",IF(_xlfn.XLOOKUP(AC259,#REF!,#REF!)="x","OK",AC259&amp;" not found"),"")</f>
        <v/>
      </c>
    </row>
    <row r="260" spans="25:30" ht="30.25" customHeight="1" x14ac:dyDescent="0.35">
      <c r="Y260" s="276">
        <f t="shared" ref="Y260:Y323" si="19">Y259+1</f>
        <v>258</v>
      </c>
      <c r="Z260">
        <f t="shared" si="17"/>
        <v>15</v>
      </c>
      <c r="AA260">
        <f t="shared" si="18"/>
        <v>7</v>
      </c>
      <c r="AB260" t="str">
        <f t="shared" si="16"/>
        <v>R7</v>
      </c>
      <c r="AC260" s="276" t="str" cm="1">
        <f t="array" ref="AC260">INDEX(B$2:S$19,Z260,AA260)</f>
        <v>PMIC_MODE1</v>
      </c>
      <c r="AD260" s="276" t="str">
        <f>IF(LEFT(AC260,3)="PIO",IF(_xlfn.XLOOKUP(AC260,#REF!,#REF!)="x","OK",AC260&amp;" not found"),"")</f>
        <v/>
      </c>
    </row>
    <row r="261" spans="25:30" ht="30.25" customHeight="1" x14ac:dyDescent="0.35">
      <c r="Y261" s="276">
        <f t="shared" si="19"/>
        <v>259</v>
      </c>
      <c r="Z261">
        <f t="shared" si="17"/>
        <v>15</v>
      </c>
      <c r="AA261">
        <f t="shared" si="18"/>
        <v>8</v>
      </c>
      <c r="AB261" t="str">
        <f t="shared" si="16"/>
        <v>R8</v>
      </c>
      <c r="AC261" s="276" t="str" cm="1">
        <f t="array" ref="AC261">INDEX(B$2:S$19,Z261,AA261)</f>
        <v>VSS</v>
      </c>
      <c r="AD261" s="276" t="str">
        <f>IF(LEFT(AC261,3)="PIO",IF(_xlfn.XLOOKUP(AC261,#REF!,#REF!)="x","OK",AC261&amp;" not found"),"")</f>
        <v/>
      </c>
    </row>
    <row r="262" spans="25:30" ht="30.25" customHeight="1" x14ac:dyDescent="0.35">
      <c r="Y262" s="276">
        <f t="shared" si="19"/>
        <v>260</v>
      </c>
      <c r="Z262">
        <f t="shared" si="17"/>
        <v>15</v>
      </c>
      <c r="AA262">
        <f t="shared" si="18"/>
        <v>9</v>
      </c>
      <c r="AB262" t="str">
        <f t="shared" si="16"/>
        <v>R9</v>
      </c>
      <c r="AC262" s="276" t="str" cm="1">
        <f t="array" ref="AC262">INDEX(B$2:S$19,Z262,AA262)</f>
        <v>PIO8_21</v>
      </c>
      <c r="AD262" s="276" t="e">
        <f>IF(LEFT(AC262,3)="PIO",IF(_xlfn.XLOOKUP(AC262,#REF!,#REF!)="x","OK",AC262&amp;" not found"),"")</f>
        <v>#REF!</v>
      </c>
    </row>
    <row r="263" spans="25:30" ht="30.25" customHeight="1" x14ac:dyDescent="0.35">
      <c r="Y263" s="276">
        <f t="shared" si="19"/>
        <v>261</v>
      </c>
      <c r="Z263">
        <f t="shared" si="17"/>
        <v>15</v>
      </c>
      <c r="AA263">
        <f t="shared" si="18"/>
        <v>10</v>
      </c>
      <c r="AB263" t="str">
        <f t="shared" si="16"/>
        <v>R10</v>
      </c>
      <c r="AC263" s="276" t="str" cm="1">
        <f t="array" ref="AC263">INDEX(B$2:S$19,Z263,AA263)</f>
        <v>PIO8_14</v>
      </c>
      <c r="AD263" s="276" t="e">
        <f>IF(LEFT(AC263,3)="PIO",IF(_xlfn.XLOOKUP(AC263,#REF!,#REF!)="x","OK",AC263&amp;" not found"),"")</f>
        <v>#REF!</v>
      </c>
    </row>
    <row r="264" spans="25:30" ht="30.25" customHeight="1" x14ac:dyDescent="0.35">
      <c r="Y264" s="276">
        <f t="shared" si="19"/>
        <v>262</v>
      </c>
      <c r="Z264">
        <f t="shared" si="17"/>
        <v>15</v>
      </c>
      <c r="AA264">
        <f t="shared" si="18"/>
        <v>11</v>
      </c>
      <c r="AB264" t="str">
        <f t="shared" si="16"/>
        <v>R11</v>
      </c>
      <c r="AC264" s="276" t="str" cm="1">
        <f t="array" ref="AC264">INDEX(B$2:S$19,Z264,AA264)</f>
        <v>PIO8_13</v>
      </c>
      <c r="AD264" s="276" t="e">
        <f>IF(LEFT(AC264,3)="PIO",IF(_xlfn.XLOOKUP(AC264,#REF!,#REF!)="x","OK",AC264&amp;" not found"),"")</f>
        <v>#REF!</v>
      </c>
    </row>
    <row r="265" spans="25:30" ht="30.25" customHeight="1" x14ac:dyDescent="0.35">
      <c r="Y265" s="276">
        <f t="shared" si="19"/>
        <v>263</v>
      </c>
      <c r="Z265">
        <f t="shared" si="17"/>
        <v>15</v>
      </c>
      <c r="AA265">
        <f t="shared" si="18"/>
        <v>12</v>
      </c>
      <c r="AB265" t="str">
        <f t="shared" si="16"/>
        <v>R12</v>
      </c>
      <c r="AC265" s="276" t="str" cm="1">
        <f t="array" ref="AC265">INDEX(B$2:S$19,Z265,AA265)</f>
        <v>VSS</v>
      </c>
      <c r="AD265" s="276" t="str">
        <f>IF(LEFT(AC265,3)="PIO",IF(_xlfn.XLOOKUP(AC265,#REF!,#REF!)="x","OK",AC265&amp;" not found"),"")</f>
        <v/>
      </c>
    </row>
    <row r="266" spans="25:30" ht="30.25" customHeight="1" x14ac:dyDescent="0.35">
      <c r="Y266" s="276">
        <f t="shared" si="19"/>
        <v>264</v>
      </c>
      <c r="Z266">
        <f t="shared" si="17"/>
        <v>15</v>
      </c>
      <c r="AA266">
        <f t="shared" si="18"/>
        <v>13</v>
      </c>
      <c r="AB266" t="str">
        <f t="shared" si="16"/>
        <v>R13</v>
      </c>
      <c r="AC266" s="276" t="str" cm="1">
        <f t="array" ref="AC266">INDEX(B$2:S$19,Z266,AA266)</f>
        <v>PIO8_31</v>
      </c>
      <c r="AD266" s="276" t="e">
        <f>IF(LEFT(AC266,3)="PIO",IF(_xlfn.XLOOKUP(AC266,#REF!,#REF!)="x","OK",AC266&amp;" not found"),"")</f>
        <v>#REF!</v>
      </c>
    </row>
    <row r="267" spans="25:30" ht="30.25" customHeight="1" x14ac:dyDescent="0.35">
      <c r="Y267" s="276">
        <f t="shared" si="19"/>
        <v>265</v>
      </c>
      <c r="Z267">
        <f t="shared" si="17"/>
        <v>15</v>
      </c>
      <c r="AA267">
        <f t="shared" si="18"/>
        <v>14</v>
      </c>
      <c r="AB267" t="str">
        <f t="shared" si="16"/>
        <v>R14</v>
      </c>
      <c r="AC267" s="276" t="str" cm="1">
        <f t="array" ref="AC267">INDEX(B$2:S$19,Z267,AA267)</f>
        <v>VSS</v>
      </c>
      <c r="AD267" s="276" t="str">
        <f>IF(LEFT(AC267,3)="PIO",IF(_xlfn.XLOOKUP(AC267,#REF!,#REF!)="x","OK",AC267&amp;" not found"),"")</f>
        <v/>
      </c>
    </row>
    <row r="268" spans="25:30" ht="30.25" customHeight="1" x14ac:dyDescent="0.35">
      <c r="Y268" s="276">
        <f t="shared" si="19"/>
        <v>266</v>
      </c>
      <c r="Z268">
        <f t="shared" si="17"/>
        <v>15</v>
      </c>
      <c r="AA268">
        <f t="shared" si="18"/>
        <v>15</v>
      </c>
      <c r="AB268" t="str">
        <f t="shared" si="16"/>
        <v>R15</v>
      </c>
      <c r="AC268" s="276" t="str" cm="1">
        <f t="array" ref="AC268">INDEX(B$2:S$19,Z268,AA268)</f>
        <v>PIO10_4</v>
      </c>
      <c r="AD268" s="276" t="e">
        <f>IF(LEFT(AC268,3)="PIO",IF(_xlfn.XLOOKUP(AC268,#REF!,#REF!)="x","OK",AC268&amp;" not found"),"")</f>
        <v>#REF!</v>
      </c>
    </row>
    <row r="269" spans="25:30" ht="30.25" customHeight="1" x14ac:dyDescent="0.35">
      <c r="Y269" s="276">
        <f t="shared" si="19"/>
        <v>267</v>
      </c>
      <c r="Z269">
        <f t="shared" si="17"/>
        <v>15</v>
      </c>
      <c r="AA269">
        <f t="shared" si="18"/>
        <v>16</v>
      </c>
      <c r="AB269" t="str">
        <f t="shared" si="16"/>
        <v>R16</v>
      </c>
      <c r="AC269" s="276" t="str" cm="1">
        <f t="array" ref="AC269">INDEX(B$2:S$19,Z269,AA269)</f>
        <v>PIO10_5</v>
      </c>
      <c r="AD269" s="276" t="e">
        <f>IF(LEFT(AC269,3)="PIO",IF(_xlfn.XLOOKUP(AC269,#REF!,#REF!)="x","OK",AC269&amp;" not found"),"")</f>
        <v>#REF!</v>
      </c>
    </row>
    <row r="270" spans="25:30" ht="30.25" customHeight="1" x14ac:dyDescent="0.35">
      <c r="Y270" s="276">
        <f t="shared" si="19"/>
        <v>268</v>
      </c>
      <c r="Z270">
        <f t="shared" si="17"/>
        <v>15</v>
      </c>
      <c r="AA270">
        <f t="shared" si="18"/>
        <v>17</v>
      </c>
      <c r="AB270" t="str">
        <f t="shared" si="16"/>
        <v>R17</v>
      </c>
      <c r="AC270" s="276" t="str" cm="1">
        <f t="array" ref="AC270">INDEX(B$2:S$19,Z270,AA270)</f>
        <v>PIO10_0</v>
      </c>
      <c r="AD270" s="276" t="e">
        <f>IF(LEFT(AC270,3)="PIO",IF(_xlfn.XLOOKUP(AC270,#REF!,#REF!)="x","OK",AC270&amp;" not found"),"")</f>
        <v>#REF!</v>
      </c>
    </row>
    <row r="271" spans="25:30" ht="30.25" customHeight="1" x14ac:dyDescent="0.35">
      <c r="Y271" s="276">
        <f t="shared" si="19"/>
        <v>269</v>
      </c>
      <c r="Z271">
        <f t="shared" si="17"/>
        <v>15</v>
      </c>
      <c r="AA271">
        <f t="shared" si="18"/>
        <v>18</v>
      </c>
      <c r="AB271" t="str">
        <f t="shared" si="16"/>
        <v>R18</v>
      </c>
      <c r="AC271" s="276" t="str" cm="1">
        <f t="array" ref="AC271">INDEX(B$2:S$19,Z271,AA271)</f>
        <v>VSS</v>
      </c>
      <c r="AD271" s="276" t="str">
        <f>IF(LEFT(AC271,3)="PIO",IF(_xlfn.XLOOKUP(AC271,#REF!,#REF!)="x","OK",AC271&amp;" not found"),"")</f>
        <v/>
      </c>
    </row>
    <row r="272" spans="25:30" ht="30.25" customHeight="1" x14ac:dyDescent="0.35">
      <c r="Y272" s="276">
        <f t="shared" si="19"/>
        <v>270</v>
      </c>
      <c r="Z272">
        <f t="shared" si="17"/>
        <v>16</v>
      </c>
      <c r="AA272">
        <f t="shared" si="18"/>
        <v>1</v>
      </c>
      <c r="AB272" t="str">
        <f t="shared" si="16"/>
        <v>T1</v>
      </c>
      <c r="AC272" s="276" t="str" cm="1">
        <f t="array" ref="AC272">INDEX(B$2:S$19,Z272,AA272)</f>
        <v>VDDIO_0_2</v>
      </c>
      <c r="AD272" s="276" t="str">
        <f>IF(LEFT(AC272,3)="PIO",IF(_xlfn.XLOOKUP(AC272,#REF!,#REF!)="x","OK",AC272&amp;" not found"),"")</f>
        <v/>
      </c>
    </row>
    <row r="273" spans="25:30" ht="30.25" customHeight="1" x14ac:dyDescent="0.35">
      <c r="Y273" s="276">
        <f t="shared" si="19"/>
        <v>271</v>
      </c>
      <c r="Z273">
        <f t="shared" si="17"/>
        <v>16</v>
      </c>
      <c r="AA273">
        <f t="shared" si="18"/>
        <v>2</v>
      </c>
      <c r="AB273" t="str">
        <f t="shared" si="16"/>
        <v>T2</v>
      </c>
      <c r="AC273" s="276" t="str" cm="1">
        <f t="array" ref="AC273">INDEX(B$2:S$19,Z273,AA273)</f>
        <v>PIO1_10</v>
      </c>
      <c r="AD273" s="276" t="e">
        <f>IF(LEFT(AC273,3)="PIO",IF(_xlfn.XLOOKUP(AC273,#REF!,#REF!)="x","OK",AC273&amp;" not found"),"")</f>
        <v>#REF!</v>
      </c>
    </row>
    <row r="274" spans="25:30" ht="30.25" customHeight="1" x14ac:dyDescent="0.35">
      <c r="Y274" s="276">
        <f t="shared" si="19"/>
        <v>272</v>
      </c>
      <c r="Z274">
        <f t="shared" si="17"/>
        <v>16</v>
      </c>
      <c r="AA274">
        <f t="shared" si="18"/>
        <v>3</v>
      </c>
      <c r="AB274" t="str">
        <f t="shared" si="16"/>
        <v>T3</v>
      </c>
      <c r="AC274" s="276" t="str" cm="1">
        <f t="array" ref="AC274">INDEX(B$2:S$19,Z274,AA274)</f>
        <v>PIO1_5</v>
      </c>
      <c r="AD274" s="276" t="e">
        <f>IF(LEFT(AC274,3)="PIO",IF(_xlfn.XLOOKUP(AC274,#REF!,#REF!)="x","OK",AC274&amp;" not found"),"")</f>
        <v>#REF!</v>
      </c>
    </row>
    <row r="275" spans="25:30" ht="30.25" customHeight="1" x14ac:dyDescent="0.35">
      <c r="Y275" s="276">
        <f t="shared" si="19"/>
        <v>273</v>
      </c>
      <c r="Z275">
        <f t="shared" si="17"/>
        <v>16</v>
      </c>
      <c r="AA275">
        <f t="shared" si="18"/>
        <v>4</v>
      </c>
      <c r="AB275" t="str">
        <f t="shared" si="16"/>
        <v>T4</v>
      </c>
      <c r="AC275" s="276" t="str" cm="1">
        <f t="array" ref="AC275">INDEX(B$2:S$19,Z275,AA275)</f>
        <v>PIO1_4</v>
      </c>
      <c r="AD275" s="276" t="e">
        <f>IF(LEFT(AC275,3)="PIO",IF(_xlfn.XLOOKUP(AC275,#REF!,#REF!)="x","OK",AC275&amp;" not found"),"")</f>
        <v>#REF!</v>
      </c>
    </row>
    <row r="276" spans="25:30" ht="30.25" customHeight="1" x14ac:dyDescent="0.35">
      <c r="Y276" s="276">
        <f t="shared" si="19"/>
        <v>274</v>
      </c>
      <c r="Z276">
        <f t="shared" si="17"/>
        <v>16</v>
      </c>
      <c r="AA276">
        <f t="shared" si="18"/>
        <v>5</v>
      </c>
      <c r="AB276" t="str">
        <f t="shared" si="16"/>
        <v>T5</v>
      </c>
      <c r="AC276" s="276" t="str" cm="1">
        <f t="array" ref="AC276">INDEX(B$2:S$19,Z276,AA276)</f>
        <v>PIO1_9</v>
      </c>
      <c r="AD276" s="276" t="e">
        <f>IF(LEFT(AC276,3)="PIO",IF(_xlfn.XLOOKUP(AC276,#REF!,#REF!)="x","OK",AC276&amp;" not found"),"")</f>
        <v>#REF!</v>
      </c>
    </row>
    <row r="277" spans="25:30" ht="30.25" customHeight="1" x14ac:dyDescent="0.35">
      <c r="Y277" s="276">
        <f t="shared" si="19"/>
        <v>275</v>
      </c>
      <c r="Z277">
        <f t="shared" si="17"/>
        <v>16</v>
      </c>
      <c r="AA277">
        <f t="shared" si="18"/>
        <v>6</v>
      </c>
      <c r="AB277" t="str">
        <f t="shared" si="16"/>
        <v>T6</v>
      </c>
      <c r="AC277" s="276" t="str" cm="1">
        <f t="array" ref="AC277">INDEX(B$2:S$19,Z277,AA277)</f>
        <v>PIO1_15</v>
      </c>
      <c r="AD277" s="276" t="e">
        <f>IF(LEFT(AC277,3)="PIO",IF(_xlfn.XLOOKUP(AC277,#REF!,#REF!)="x","OK",AC277&amp;" not found"),"")</f>
        <v>#REF!</v>
      </c>
    </row>
    <row r="278" spans="25:30" ht="30.25" customHeight="1" x14ac:dyDescent="0.35">
      <c r="Y278" s="276">
        <f t="shared" si="19"/>
        <v>276</v>
      </c>
      <c r="Z278">
        <f t="shared" si="17"/>
        <v>16</v>
      </c>
      <c r="AA278">
        <f t="shared" si="18"/>
        <v>7</v>
      </c>
      <c r="AB278" t="str">
        <f t="shared" si="16"/>
        <v>T7</v>
      </c>
      <c r="AC278" s="276" t="str" cm="1">
        <f t="array" ref="AC278">INDEX(B$2:S$19,Z278,AA278)</f>
        <v>PIO1_2</v>
      </c>
      <c r="AD278" s="276" t="e">
        <f>IF(LEFT(AC278,3)="PIO",IF(_xlfn.XLOOKUP(AC278,#REF!,#REF!)="x","OK",AC278&amp;" not found"),"")</f>
        <v>#REF!</v>
      </c>
    </row>
    <row r="279" spans="25:30" ht="30.25" customHeight="1" x14ac:dyDescent="0.35">
      <c r="Y279" s="276">
        <f t="shared" si="19"/>
        <v>277</v>
      </c>
      <c r="Z279">
        <f t="shared" si="17"/>
        <v>16</v>
      </c>
      <c r="AA279">
        <f t="shared" si="18"/>
        <v>8</v>
      </c>
      <c r="AB279" t="str">
        <f t="shared" si="16"/>
        <v>T8</v>
      </c>
      <c r="AC279" s="276" t="str" cm="1">
        <f t="array" ref="AC279">INDEX(B$2:S$19,Z279,AA279)</f>
        <v>PIO8_20</v>
      </c>
      <c r="AD279" s="276" t="e">
        <f>IF(LEFT(AC279,3)="PIO",IF(_xlfn.XLOOKUP(AC279,#REF!,#REF!)="x","OK",AC279&amp;" not found"),"")</f>
        <v>#REF!</v>
      </c>
    </row>
    <row r="280" spans="25:30" ht="30.25" customHeight="1" x14ac:dyDescent="0.35">
      <c r="Y280" s="276">
        <f t="shared" si="19"/>
        <v>278</v>
      </c>
      <c r="Z280">
        <f t="shared" si="17"/>
        <v>16</v>
      </c>
      <c r="AA280">
        <f t="shared" si="18"/>
        <v>9</v>
      </c>
      <c r="AB280" t="str">
        <f t="shared" si="16"/>
        <v>T9</v>
      </c>
      <c r="AC280" s="276" t="str" cm="1">
        <f t="array" ref="AC280">INDEX(B$2:S$19,Z280,AA280)</f>
        <v>PIO8_16</v>
      </c>
      <c r="AD280" s="276" t="e">
        <f>IF(LEFT(AC280,3)="PIO",IF(_xlfn.XLOOKUP(AC280,#REF!,#REF!)="x","OK",AC280&amp;" not found"),"")</f>
        <v>#REF!</v>
      </c>
    </row>
    <row r="281" spans="25:30" ht="30.25" customHeight="1" x14ac:dyDescent="0.35">
      <c r="Y281" s="276">
        <f t="shared" si="19"/>
        <v>279</v>
      </c>
      <c r="Z281">
        <f t="shared" si="17"/>
        <v>16</v>
      </c>
      <c r="AA281">
        <f t="shared" si="18"/>
        <v>10</v>
      </c>
      <c r="AB281" t="str">
        <f t="shared" si="16"/>
        <v>T10</v>
      </c>
      <c r="AC281" s="276" t="str" cm="1">
        <f t="array" ref="AC281">INDEX(B$2:S$19,Z281,AA281)</f>
        <v>PIO8_15</v>
      </c>
      <c r="AD281" s="276" t="e">
        <f>IF(LEFT(AC281,3)="PIO",IF(_xlfn.XLOOKUP(AC281,#REF!,#REF!)="x","OK",AC281&amp;" not found"),"")</f>
        <v>#REF!</v>
      </c>
    </row>
    <row r="282" spans="25:30" ht="30.25" customHeight="1" x14ac:dyDescent="0.35">
      <c r="Y282" s="276">
        <f t="shared" si="19"/>
        <v>280</v>
      </c>
      <c r="Z282">
        <f t="shared" si="17"/>
        <v>16</v>
      </c>
      <c r="AA282">
        <f t="shared" si="18"/>
        <v>11</v>
      </c>
      <c r="AB282" t="str">
        <f t="shared" si="16"/>
        <v>T11</v>
      </c>
      <c r="AC282" s="276" t="str" cm="1">
        <f t="array" ref="AC282">INDEX(B$2:S$19,Z282,AA282)</f>
        <v>PIO8_8</v>
      </c>
      <c r="AD282" s="276" t="e">
        <f>IF(LEFT(AC282,3)="PIO",IF(_xlfn.XLOOKUP(AC282,#REF!,#REF!)="x","OK",AC282&amp;" not found"),"")</f>
        <v>#REF!</v>
      </c>
    </row>
    <row r="283" spans="25:30" ht="30.25" customHeight="1" x14ac:dyDescent="0.35">
      <c r="Y283" s="276">
        <f t="shared" si="19"/>
        <v>281</v>
      </c>
      <c r="Z283">
        <f t="shared" si="17"/>
        <v>16</v>
      </c>
      <c r="AA283">
        <f t="shared" si="18"/>
        <v>12</v>
      </c>
      <c r="AB283" t="str">
        <f t="shared" si="16"/>
        <v>T12</v>
      </c>
      <c r="AC283" s="276" t="str" cm="1">
        <f t="array" ref="AC283">INDEX(B$2:S$19,Z283,AA283)</f>
        <v>PIO8_1</v>
      </c>
      <c r="AD283" s="276" t="e">
        <f>IF(LEFT(AC283,3)="PIO",IF(_xlfn.XLOOKUP(AC283,#REF!,#REF!)="x","OK",AC283&amp;" not found"),"")</f>
        <v>#REF!</v>
      </c>
    </row>
    <row r="284" spans="25:30" ht="30.25" customHeight="1" x14ac:dyDescent="0.35">
      <c r="Y284" s="276">
        <f t="shared" si="19"/>
        <v>282</v>
      </c>
      <c r="Z284">
        <f t="shared" si="17"/>
        <v>16</v>
      </c>
      <c r="AA284">
        <f t="shared" si="18"/>
        <v>13</v>
      </c>
      <c r="AB284" t="str">
        <f t="shared" si="16"/>
        <v>T13</v>
      </c>
      <c r="AC284" s="276" t="str" cm="1">
        <f t="array" ref="AC284">INDEX(B$2:S$19,Z284,AA284)</f>
        <v>PIO8_6</v>
      </c>
      <c r="AD284" s="276" t="e">
        <f>IF(LEFT(AC284,3)="PIO",IF(_xlfn.XLOOKUP(AC284,#REF!,#REF!)="x","OK",AC284&amp;" not found"),"")</f>
        <v>#REF!</v>
      </c>
    </row>
    <row r="285" spans="25:30" ht="30.25" customHeight="1" x14ac:dyDescent="0.35">
      <c r="Y285" s="276">
        <f t="shared" si="19"/>
        <v>283</v>
      </c>
      <c r="Z285">
        <f t="shared" si="17"/>
        <v>16</v>
      </c>
      <c r="AA285">
        <f t="shared" si="18"/>
        <v>14</v>
      </c>
      <c r="AB285" t="str">
        <f t="shared" si="16"/>
        <v>T14</v>
      </c>
      <c r="AC285" s="276" t="str" cm="1">
        <f t="array" ref="AC285">INDEX(B$2:S$19,Z285,AA285)</f>
        <v>PIO10_6</v>
      </c>
      <c r="AD285" s="276" t="e">
        <f>IF(LEFT(AC285,3)="PIO",IF(_xlfn.XLOOKUP(AC285,#REF!,#REF!)="x","OK",AC285&amp;" not found"),"")</f>
        <v>#REF!</v>
      </c>
    </row>
    <row r="286" spans="25:30" ht="30.25" customHeight="1" x14ac:dyDescent="0.35">
      <c r="Y286" s="276">
        <f t="shared" si="19"/>
        <v>284</v>
      </c>
      <c r="Z286">
        <f t="shared" si="17"/>
        <v>16</v>
      </c>
      <c r="AA286">
        <f t="shared" si="18"/>
        <v>15</v>
      </c>
      <c r="AB286" t="str">
        <f t="shared" si="16"/>
        <v>T15</v>
      </c>
      <c r="AC286" s="276" t="str" cm="1">
        <f t="array" ref="AC286">INDEX(B$2:S$19,Z286,AA286)</f>
        <v>PIO10_7</v>
      </c>
      <c r="AD286" s="276" t="e">
        <f>IF(LEFT(AC286,3)="PIO",IF(_xlfn.XLOOKUP(AC286,#REF!,#REF!)="x","OK",AC286&amp;" not found"),"")</f>
        <v>#REF!</v>
      </c>
    </row>
    <row r="287" spans="25:30" ht="30.25" customHeight="1" x14ac:dyDescent="0.35">
      <c r="Y287" s="276">
        <f t="shared" si="19"/>
        <v>285</v>
      </c>
      <c r="Z287">
        <f t="shared" si="17"/>
        <v>16</v>
      </c>
      <c r="AA287">
        <f t="shared" si="18"/>
        <v>16</v>
      </c>
      <c r="AB287" t="str">
        <f t="shared" si="16"/>
        <v>T16</v>
      </c>
      <c r="AC287" s="276" t="str" cm="1">
        <f t="array" ref="AC287">INDEX(B$2:S$19,Z287,AA287)</f>
        <v>VREF_LDO</v>
      </c>
      <c r="AD287" s="276" t="str">
        <f>IF(LEFT(AC287,3)="PIO",IF(_xlfn.XLOOKUP(AC287,#REF!,#REF!)="x","OK",AC287&amp;" not found"),"")</f>
        <v/>
      </c>
    </row>
    <row r="288" spans="25:30" ht="30.25" customHeight="1" x14ac:dyDescent="0.35">
      <c r="Y288" s="276">
        <f t="shared" si="19"/>
        <v>286</v>
      </c>
      <c r="Z288">
        <f t="shared" si="17"/>
        <v>16</v>
      </c>
      <c r="AA288">
        <f t="shared" si="18"/>
        <v>17</v>
      </c>
      <c r="AB288" t="str">
        <f t="shared" si="16"/>
        <v>T17</v>
      </c>
      <c r="AC288" s="276" t="str" cm="1">
        <f t="array" ref="AC288">INDEX(B$2:S$19,Z288,AA288)</f>
        <v>PIO10_1</v>
      </c>
      <c r="AD288" s="276" t="e">
        <f>IF(LEFT(AC288,3)="PIO",IF(_xlfn.XLOOKUP(AC288,#REF!,#REF!)="x","OK",AC288&amp;" not found"),"")</f>
        <v>#REF!</v>
      </c>
    </row>
    <row r="289" spans="25:30" ht="30.25" customHeight="1" x14ac:dyDescent="0.35">
      <c r="Y289" s="276">
        <f t="shared" si="19"/>
        <v>287</v>
      </c>
      <c r="Z289">
        <f t="shared" si="17"/>
        <v>16</v>
      </c>
      <c r="AA289">
        <f t="shared" si="18"/>
        <v>18</v>
      </c>
      <c r="AB289" t="str">
        <f t="shared" si="16"/>
        <v>T18</v>
      </c>
      <c r="AC289" s="276" t="str" cm="1">
        <f t="array" ref="AC289">INDEX(B$2:S$19,Z289,AA289)</f>
        <v>PIO10_9</v>
      </c>
      <c r="AD289" s="276" t="e">
        <f>IF(LEFT(AC289,3)="PIO",IF(_xlfn.XLOOKUP(AC289,#REF!,#REF!)="x","OK",AC289&amp;" not found"),"")</f>
        <v>#REF!</v>
      </c>
    </row>
    <row r="290" spans="25:30" ht="30.25" customHeight="1" x14ac:dyDescent="0.35">
      <c r="Y290" s="276">
        <f t="shared" si="19"/>
        <v>288</v>
      </c>
      <c r="Z290">
        <f t="shared" si="17"/>
        <v>17</v>
      </c>
      <c r="AA290">
        <f t="shared" si="18"/>
        <v>1</v>
      </c>
      <c r="AB290" t="str">
        <f t="shared" si="16"/>
        <v>U1</v>
      </c>
      <c r="AC290" s="276" t="str" cm="1">
        <f t="array" ref="AC290">INDEX(B$2:S$19,Z290,AA290)</f>
        <v>VDDIO_AO</v>
      </c>
      <c r="AD290" s="276" t="str">
        <f>IF(LEFT(AC290,3)="PIO",IF(_xlfn.XLOOKUP(AC290,#REF!,#REF!)="x","OK",AC290&amp;" not found"),"")</f>
        <v/>
      </c>
    </row>
    <row r="291" spans="25:30" ht="30.25" customHeight="1" x14ac:dyDescent="0.35">
      <c r="Y291" s="276">
        <f t="shared" si="19"/>
        <v>289</v>
      </c>
      <c r="Z291">
        <f t="shared" si="17"/>
        <v>17</v>
      </c>
      <c r="AA291">
        <f t="shared" si="18"/>
        <v>2</v>
      </c>
      <c r="AB291" t="str">
        <f t="shared" si="16"/>
        <v>U2</v>
      </c>
      <c r="AC291" s="276" t="str" cm="1">
        <f t="array" ref="AC291">INDEX(B$2:S$19,Z291,AA291)</f>
        <v>VSS</v>
      </c>
      <c r="AD291" s="276" t="str">
        <f>IF(LEFT(AC291,3)="PIO",IF(_xlfn.XLOOKUP(AC291,#REF!,#REF!)="x","OK",AC291&amp;" not found"),"")</f>
        <v/>
      </c>
    </row>
    <row r="292" spans="25:30" ht="30.25" customHeight="1" x14ac:dyDescent="0.35">
      <c r="Y292" s="276">
        <f t="shared" si="19"/>
        <v>290</v>
      </c>
      <c r="Z292">
        <f t="shared" si="17"/>
        <v>17</v>
      </c>
      <c r="AA292">
        <f t="shared" si="18"/>
        <v>3</v>
      </c>
      <c r="AB292" t="str">
        <f t="shared" si="16"/>
        <v>U3</v>
      </c>
      <c r="AC292" s="276" t="str" cm="1">
        <f t="array" ref="AC292">INDEX(B$2:S$19,Z292,AA292)</f>
        <v>RESETN</v>
      </c>
      <c r="AD292" s="276" t="str">
        <f>IF(LEFT(AC292,3)="PIO",IF(_xlfn.XLOOKUP(AC292,#REF!,#REF!)="x","OK",AC292&amp;" not found"),"")</f>
        <v/>
      </c>
    </row>
    <row r="293" spans="25:30" ht="30.25" customHeight="1" x14ac:dyDescent="0.35">
      <c r="Y293" s="276">
        <f t="shared" si="19"/>
        <v>291</v>
      </c>
      <c r="Z293">
        <f t="shared" si="17"/>
        <v>17</v>
      </c>
      <c r="AA293">
        <f t="shared" si="18"/>
        <v>4</v>
      </c>
      <c r="AB293" t="str">
        <f t="shared" si="16"/>
        <v>U4</v>
      </c>
      <c r="AC293" s="276" t="str" cm="1">
        <f t="array" ref="AC293">INDEX(B$2:S$19,Z293,AA293)</f>
        <v>VDD1V8_AO</v>
      </c>
      <c r="AD293" s="276" t="str">
        <f>IF(LEFT(AC293,3)="PIO",IF(_xlfn.XLOOKUP(AC293,#REF!,#REF!)="x","OK",AC293&amp;" not found"),"")</f>
        <v/>
      </c>
    </row>
    <row r="294" spans="25:30" ht="30.25" customHeight="1" x14ac:dyDescent="0.35">
      <c r="Y294" s="276">
        <f t="shared" si="19"/>
        <v>292</v>
      </c>
      <c r="Z294">
        <f t="shared" si="17"/>
        <v>17</v>
      </c>
      <c r="AA294">
        <f t="shared" si="18"/>
        <v>5</v>
      </c>
      <c r="AB294" t="str">
        <f t="shared" si="16"/>
        <v>U5</v>
      </c>
      <c r="AC294" s="276" t="str" cm="1">
        <f t="array" ref="AC294">INDEX(B$2:S$19,Z294,AA294)</f>
        <v>VDDN_0</v>
      </c>
      <c r="AD294" s="276" t="str">
        <f>IF(LEFT(AC294,3)="PIO",IF(_xlfn.XLOOKUP(AC294,#REF!,#REF!)="x","OK",AC294&amp;" not found"),"")</f>
        <v/>
      </c>
    </row>
    <row r="295" spans="25:30" ht="30.25" customHeight="1" x14ac:dyDescent="0.35">
      <c r="Y295" s="276">
        <f t="shared" si="19"/>
        <v>293</v>
      </c>
      <c r="Z295">
        <f t="shared" si="17"/>
        <v>17</v>
      </c>
      <c r="AA295">
        <f t="shared" si="18"/>
        <v>6</v>
      </c>
      <c r="AB295" t="str">
        <f t="shared" si="16"/>
        <v>U6</v>
      </c>
      <c r="AC295" s="276" t="str" cm="1">
        <f t="array" ref="AC295">INDEX(B$2:S$19,Z295,AA295)</f>
        <v>VDD2_1</v>
      </c>
      <c r="AD295" s="276" t="str">
        <f>IF(LEFT(AC295,3)="PIO",IF(_xlfn.XLOOKUP(AC295,#REF!,#REF!)="x","OK",AC295&amp;" not found"),"")</f>
        <v/>
      </c>
    </row>
    <row r="296" spans="25:30" ht="30.25" customHeight="1" x14ac:dyDescent="0.35">
      <c r="Y296" s="276">
        <f t="shared" si="19"/>
        <v>294</v>
      </c>
      <c r="Z296">
        <f t="shared" si="17"/>
        <v>17</v>
      </c>
      <c r="AA296">
        <f t="shared" si="18"/>
        <v>7</v>
      </c>
      <c r="AB296" t="str">
        <f t="shared" si="16"/>
        <v>U7</v>
      </c>
      <c r="AC296" s="276" t="str" cm="1">
        <f t="array" ref="AC296">INDEX(B$2:S$19,Z296,AA296)</f>
        <v>PMIC_I2C_SDA</v>
      </c>
      <c r="AD296" s="276" t="str">
        <f>IF(LEFT(AC296,3)="PIO",IF(_xlfn.XLOOKUP(AC296,#REF!,#REF!)="x","OK",AC296&amp;" not found"),"")</f>
        <v/>
      </c>
    </row>
    <row r="297" spans="25:30" ht="30.25" customHeight="1" x14ac:dyDescent="0.35">
      <c r="Y297" s="276">
        <f t="shared" si="19"/>
        <v>295</v>
      </c>
      <c r="Z297">
        <f t="shared" si="17"/>
        <v>17</v>
      </c>
      <c r="AA297">
        <f t="shared" si="18"/>
        <v>8</v>
      </c>
      <c r="AB297" t="str">
        <f t="shared" si="16"/>
        <v>U8</v>
      </c>
      <c r="AC297" s="276" t="str" cm="1">
        <f t="array" ref="AC297">INDEX(B$2:S$19,Z297,AA297)</f>
        <v>PMIC_I2C_SCL</v>
      </c>
      <c r="AD297" s="276" t="str">
        <f>IF(LEFT(AC297,3)="PIO",IF(_xlfn.XLOOKUP(AC297,#REF!,#REF!)="x","OK",AC297&amp;" not found"),"")</f>
        <v/>
      </c>
    </row>
    <row r="298" spans="25:30" ht="30.25" customHeight="1" x14ac:dyDescent="0.35">
      <c r="Y298" s="276">
        <f t="shared" si="19"/>
        <v>296</v>
      </c>
      <c r="Z298">
        <f t="shared" si="17"/>
        <v>17</v>
      </c>
      <c r="AA298">
        <f t="shared" si="18"/>
        <v>9</v>
      </c>
      <c r="AB298" t="str">
        <f t="shared" si="16"/>
        <v>U9</v>
      </c>
      <c r="AC298" s="276" t="str" cm="1">
        <f t="array" ref="AC298">INDEX(B$2:S$19,Z298,AA298)</f>
        <v>PIO8_17</v>
      </c>
      <c r="AD298" s="276" t="e">
        <f>IF(LEFT(AC298,3)="PIO",IF(_xlfn.XLOOKUP(AC298,#REF!,#REF!)="x","OK",AC298&amp;" not found"),"")</f>
        <v>#REF!</v>
      </c>
    </row>
    <row r="299" spans="25:30" ht="30.25" customHeight="1" x14ac:dyDescent="0.35">
      <c r="Y299" s="276">
        <f t="shared" si="19"/>
        <v>297</v>
      </c>
      <c r="Z299">
        <f t="shared" si="17"/>
        <v>17</v>
      </c>
      <c r="AA299">
        <f t="shared" si="18"/>
        <v>10</v>
      </c>
      <c r="AB299" t="str">
        <f t="shared" si="16"/>
        <v>U10</v>
      </c>
      <c r="AC299" s="276" t="str" cm="1">
        <f t="array" ref="AC299">INDEX(B$2:S$19,Z299,AA299)</f>
        <v>VDD1</v>
      </c>
      <c r="AD299" s="276" t="str">
        <f>IF(LEFT(AC299,3)="PIO",IF(_xlfn.XLOOKUP(AC299,#REF!,#REF!)="x","OK",AC299&amp;" not found"),"")</f>
        <v/>
      </c>
    </row>
    <row r="300" spans="25:30" ht="30.25" customHeight="1" x14ac:dyDescent="0.35">
      <c r="Y300" s="276">
        <f t="shared" si="19"/>
        <v>298</v>
      </c>
      <c r="Z300">
        <f t="shared" si="17"/>
        <v>17</v>
      </c>
      <c r="AA300">
        <f t="shared" si="18"/>
        <v>11</v>
      </c>
      <c r="AB300" t="str">
        <f t="shared" si="16"/>
        <v>U11</v>
      </c>
      <c r="AC300" s="276" t="str" cm="1">
        <f t="array" ref="AC300">INDEX(B$2:S$19,Z300,AA300)</f>
        <v>PIO8_2</v>
      </c>
      <c r="AD300" s="276" t="e">
        <f>IF(LEFT(AC300,3)="PIO",IF(_xlfn.XLOOKUP(AC300,#REF!,#REF!)="x","OK",AC300&amp;" not found"),"")</f>
        <v>#REF!</v>
      </c>
    </row>
    <row r="301" spans="25:30" ht="30.25" customHeight="1" x14ac:dyDescent="0.35">
      <c r="Y301" s="276">
        <f t="shared" si="19"/>
        <v>299</v>
      </c>
      <c r="Z301">
        <f t="shared" si="17"/>
        <v>17</v>
      </c>
      <c r="AA301">
        <f t="shared" si="18"/>
        <v>12</v>
      </c>
      <c r="AB301" t="str">
        <f t="shared" si="16"/>
        <v>U12</v>
      </c>
      <c r="AC301" s="276" t="str" cm="1">
        <f t="array" ref="AC301">INDEX(B$2:S$19,Z301,AA301)</f>
        <v>PIO8_0</v>
      </c>
      <c r="AD301" s="276" t="e">
        <f>IF(LEFT(AC301,3)="PIO",IF(_xlfn.XLOOKUP(AC301,#REF!,#REF!)="x","OK",AC301&amp;" not found"),"")</f>
        <v>#REF!</v>
      </c>
    </row>
    <row r="302" spans="25:30" ht="30.25" customHeight="1" x14ac:dyDescent="0.35">
      <c r="Y302" s="276">
        <f t="shared" si="19"/>
        <v>300</v>
      </c>
      <c r="Z302">
        <f t="shared" si="17"/>
        <v>17</v>
      </c>
      <c r="AA302">
        <f t="shared" si="18"/>
        <v>13</v>
      </c>
      <c r="AB302" t="str">
        <f t="shared" si="16"/>
        <v>U13</v>
      </c>
      <c r="AC302" s="276" t="str" cm="1">
        <f t="array" ref="AC302">INDEX(B$2:S$19,Z302,AA302)</f>
        <v>PIO8_5</v>
      </c>
      <c r="AD302" s="276" t="e">
        <f>IF(LEFT(AC302,3)="PIO",IF(_xlfn.XLOOKUP(AC302,#REF!,#REF!)="x","OK",AC302&amp;" not found"),"")</f>
        <v>#REF!</v>
      </c>
    </row>
    <row r="303" spans="25:30" ht="30.25" customHeight="1" x14ac:dyDescent="0.35">
      <c r="Y303" s="276">
        <f t="shared" si="19"/>
        <v>301</v>
      </c>
      <c r="Z303">
        <f t="shared" si="17"/>
        <v>17</v>
      </c>
      <c r="AA303">
        <f t="shared" si="18"/>
        <v>14</v>
      </c>
      <c r="AB303" t="str">
        <f t="shared" si="16"/>
        <v>U14</v>
      </c>
      <c r="AC303" s="276" t="str" cm="1">
        <f t="array" ref="AC303">INDEX(B$2:S$19,Z303,AA303)</f>
        <v>VDDIO_0_1</v>
      </c>
      <c r="AD303" s="276" t="str">
        <f>IF(LEFT(AC303,3)="PIO",IF(_xlfn.XLOOKUP(AC303,#REF!,#REF!)="x","OK",AC303&amp;" not found"),"")</f>
        <v/>
      </c>
    </row>
    <row r="304" spans="25:30" ht="30.25" customHeight="1" x14ac:dyDescent="0.35">
      <c r="Y304" s="276">
        <f t="shared" si="19"/>
        <v>302</v>
      </c>
      <c r="Z304">
        <f t="shared" si="17"/>
        <v>17</v>
      </c>
      <c r="AA304">
        <f t="shared" si="18"/>
        <v>15</v>
      </c>
      <c r="AB304" t="str">
        <f t="shared" si="16"/>
        <v>U15</v>
      </c>
      <c r="AC304" s="276" t="str" cm="1">
        <f t="array" ref="AC304">INDEX(B$2:S$19,Z304,AA304)</f>
        <v>PIO10_12</v>
      </c>
      <c r="AD304" s="276" t="e">
        <f>IF(LEFT(AC304,3)="PIO",IF(_xlfn.XLOOKUP(AC304,#REF!,#REF!)="x","OK",AC304&amp;" not found"),"")</f>
        <v>#REF!</v>
      </c>
    </row>
    <row r="305" spans="25:30" ht="30.25" customHeight="1" x14ac:dyDescent="0.35">
      <c r="Y305" s="276">
        <f t="shared" si="19"/>
        <v>303</v>
      </c>
      <c r="Z305">
        <f t="shared" si="17"/>
        <v>17</v>
      </c>
      <c r="AA305">
        <f t="shared" si="18"/>
        <v>16</v>
      </c>
      <c r="AB305" t="str">
        <f t="shared" si="16"/>
        <v>U16</v>
      </c>
      <c r="AC305" s="276" t="str" cm="1">
        <f t="array" ref="AC305">INDEX(B$2:S$19,Z305,AA305)</f>
        <v>VREFH_ANA18</v>
      </c>
      <c r="AD305" s="276" t="str">
        <f>IF(LEFT(AC305,3)="PIO",IF(_xlfn.XLOOKUP(AC305,#REF!,#REF!)="x","OK",AC305&amp;" not found"),"")</f>
        <v/>
      </c>
    </row>
    <row r="306" spans="25:30" ht="30.25" customHeight="1" x14ac:dyDescent="0.35">
      <c r="Y306" s="276">
        <f t="shared" si="19"/>
        <v>304</v>
      </c>
      <c r="Z306">
        <f t="shared" si="17"/>
        <v>17</v>
      </c>
      <c r="AA306">
        <f t="shared" si="18"/>
        <v>17</v>
      </c>
      <c r="AB306" t="str">
        <f t="shared" si="16"/>
        <v>U17</v>
      </c>
      <c r="AC306" s="276" t="str" cm="1">
        <f t="array" ref="AC306">INDEX(B$2:S$19,Z306,AA306)</f>
        <v>VREFL_ANA</v>
      </c>
      <c r="AD306" s="276" t="str">
        <f>IF(LEFT(AC306,3)="PIO",IF(_xlfn.XLOOKUP(AC306,#REF!,#REF!)="x","OK",AC306&amp;" not found"),"")</f>
        <v/>
      </c>
    </row>
    <row r="307" spans="25:30" ht="30.25" customHeight="1" x14ac:dyDescent="0.35">
      <c r="Y307" s="276">
        <f t="shared" si="19"/>
        <v>305</v>
      </c>
      <c r="Z307">
        <f t="shared" si="17"/>
        <v>17</v>
      </c>
      <c r="AA307">
        <f t="shared" si="18"/>
        <v>18</v>
      </c>
      <c r="AB307" t="str">
        <f t="shared" si="16"/>
        <v>U18</v>
      </c>
      <c r="AC307" s="276" t="str" cm="1">
        <f t="array" ref="AC307">INDEX(B$2:S$19,Z307,AA307)</f>
        <v>PIO10_8</v>
      </c>
      <c r="AD307" s="276" t="e">
        <f>IF(LEFT(AC307,3)="PIO",IF(_xlfn.XLOOKUP(AC307,#REF!,#REF!)="x","OK",AC307&amp;" not found"),"")</f>
        <v>#REF!</v>
      </c>
    </row>
    <row r="308" spans="25:30" ht="30.25" customHeight="1" x14ac:dyDescent="0.35">
      <c r="Y308" s="276">
        <f t="shared" si="19"/>
        <v>306</v>
      </c>
      <c r="Z308">
        <f t="shared" si="17"/>
        <v>18</v>
      </c>
      <c r="AA308">
        <f t="shared" si="18"/>
        <v>1</v>
      </c>
      <c r="AB308" t="str">
        <f t="shared" si="16"/>
        <v>V1</v>
      </c>
      <c r="AC308" s="276" t="str" cm="1">
        <f t="array" ref="AC308">INDEX(B$2:S$19,Z308,AA308)</f>
        <v>VSS</v>
      </c>
      <c r="AD308" s="276" t="str">
        <f>IF(LEFT(AC308,3)="PIO",IF(_xlfn.XLOOKUP(AC308,#REF!,#REF!)="x","OK",AC308&amp;" not found"),"")</f>
        <v/>
      </c>
    </row>
    <row r="309" spans="25:30" ht="30.25" customHeight="1" x14ac:dyDescent="0.35">
      <c r="Y309" s="276">
        <f t="shared" si="19"/>
        <v>307</v>
      </c>
      <c r="Z309">
        <f t="shared" si="17"/>
        <v>18</v>
      </c>
      <c r="AA309">
        <f t="shared" si="18"/>
        <v>2</v>
      </c>
      <c r="AB309" t="str">
        <f t="shared" si="16"/>
        <v>V2</v>
      </c>
      <c r="AC309" s="276" t="str" cm="1">
        <f t="array" ref="AC309">INDEX(B$2:S$19,Z309,AA309)</f>
        <v>XTALIN32KHZ</v>
      </c>
      <c r="AD309" s="276" t="str">
        <f>IF(LEFT(AC309,3)="PIO",IF(_xlfn.XLOOKUP(AC309,#REF!,#REF!)="x","OK",AC309&amp;" not found"),"")</f>
        <v/>
      </c>
    </row>
    <row r="310" spans="25:30" ht="30.25" customHeight="1" x14ac:dyDescent="0.35">
      <c r="Y310" s="276">
        <f t="shared" si="19"/>
        <v>308</v>
      </c>
      <c r="Z310">
        <f t="shared" si="17"/>
        <v>18</v>
      </c>
      <c r="AA310">
        <f t="shared" si="18"/>
        <v>3</v>
      </c>
      <c r="AB310" t="str">
        <f t="shared" si="16"/>
        <v>V3</v>
      </c>
      <c r="AC310" s="276" t="str" cm="1">
        <f t="array" ref="AC310">INDEX(B$2:S$19,Z310,AA310)</f>
        <v>XTALOUT32KHZ</v>
      </c>
      <c r="AD310" s="276" t="str">
        <f>IF(LEFT(AC310,3)="PIO",IF(_xlfn.XLOOKUP(AC310,#REF!,#REF!)="x","OK",AC310&amp;" not found"),"")</f>
        <v/>
      </c>
    </row>
    <row r="311" spans="25:30" ht="30.25" customHeight="1" x14ac:dyDescent="0.35">
      <c r="Y311" s="276">
        <f t="shared" si="19"/>
        <v>309</v>
      </c>
      <c r="Z311">
        <f t="shared" si="17"/>
        <v>18</v>
      </c>
      <c r="AA311">
        <f t="shared" si="18"/>
        <v>4</v>
      </c>
      <c r="AB311" t="str">
        <f t="shared" si="16"/>
        <v>V4</v>
      </c>
      <c r="AC311" s="276" t="str" cm="1">
        <f t="array" ref="AC311">INDEX(B$2:S$19,Z311,AA311)</f>
        <v>VDD1V8_AO</v>
      </c>
      <c r="AD311" s="276" t="str">
        <f>IF(LEFT(AC311,3)="PIO",IF(_xlfn.XLOOKUP(AC311,#REF!,#REF!)="x","OK",AC311&amp;" not found"),"")</f>
        <v/>
      </c>
    </row>
    <row r="312" spans="25:30" ht="30.25" customHeight="1" x14ac:dyDescent="0.35">
      <c r="Y312" s="276">
        <f t="shared" si="19"/>
        <v>310</v>
      </c>
      <c r="Z312">
        <f t="shared" si="17"/>
        <v>18</v>
      </c>
      <c r="AA312">
        <f t="shared" si="18"/>
        <v>5</v>
      </c>
      <c r="AB312" t="str">
        <f t="shared" si="16"/>
        <v>V5</v>
      </c>
      <c r="AC312" s="276" t="str" cm="1">
        <f t="array" ref="AC312">INDEX(B$2:S$19,Z312,AA312)</f>
        <v>VSS</v>
      </c>
      <c r="AD312" s="276" t="str">
        <f>IF(LEFT(AC312,3)="PIO",IF(_xlfn.XLOOKUP(AC312,#REF!,#REF!)="x","OK",AC312&amp;" not found"),"")</f>
        <v/>
      </c>
    </row>
    <row r="313" spans="25:30" ht="30.25" customHeight="1" x14ac:dyDescent="0.35">
      <c r="Y313" s="276">
        <f t="shared" si="19"/>
        <v>311</v>
      </c>
      <c r="Z313">
        <f t="shared" si="17"/>
        <v>18</v>
      </c>
      <c r="AA313">
        <f t="shared" si="18"/>
        <v>6</v>
      </c>
      <c r="AB313" t="str">
        <f t="shared" si="16"/>
        <v>V6</v>
      </c>
      <c r="AC313" s="276" t="str" cm="1">
        <f t="array" ref="AC313">INDEX(B$2:S$19,Z313,AA313)</f>
        <v>VDD2_1</v>
      </c>
      <c r="AD313" s="276" t="str">
        <f>IF(LEFT(AC313,3)="PIO",IF(_xlfn.XLOOKUP(AC313,#REF!,#REF!)="x","OK",AC313&amp;" not found"),"")</f>
        <v/>
      </c>
    </row>
    <row r="314" spans="25:30" ht="30.25" customHeight="1" x14ac:dyDescent="0.35">
      <c r="Y314" s="276">
        <f t="shared" si="19"/>
        <v>312</v>
      </c>
      <c r="Z314">
        <f t="shared" si="17"/>
        <v>18</v>
      </c>
      <c r="AA314">
        <f t="shared" si="18"/>
        <v>7</v>
      </c>
      <c r="AB314" t="str">
        <f t="shared" si="16"/>
        <v>V7</v>
      </c>
      <c r="AC314" s="276" t="str" cm="1">
        <f t="array" ref="AC314">INDEX(B$2:S$19,Z314,AA314)</f>
        <v>VDD1V8_DCDC</v>
      </c>
      <c r="AD314" s="276" t="str">
        <f>IF(LEFT(AC314,3)="PIO",IF(_xlfn.XLOOKUP(AC314,#REF!,#REF!)="x","OK",AC314&amp;" not found"),"")</f>
        <v/>
      </c>
    </row>
    <row r="315" spans="25:30" ht="30.25" customHeight="1" x14ac:dyDescent="0.35">
      <c r="Y315" s="276">
        <f t="shared" si="19"/>
        <v>313</v>
      </c>
      <c r="Z315">
        <f t="shared" si="17"/>
        <v>18</v>
      </c>
      <c r="AA315">
        <f t="shared" si="18"/>
        <v>8</v>
      </c>
      <c r="AB315" t="str">
        <f t="shared" si="16"/>
        <v>V8</v>
      </c>
      <c r="AC315" s="276" t="str" cm="1">
        <f t="array" ref="AC315">INDEX(B$2:S$19,Z315,AA315)</f>
        <v>LX_DCDC</v>
      </c>
      <c r="AD315" s="276" t="str">
        <f>IF(LEFT(AC315,3)="PIO",IF(_xlfn.XLOOKUP(AC315,#REF!,#REF!)="x","OK",AC315&amp;" not found"),"")</f>
        <v/>
      </c>
    </row>
    <row r="316" spans="25:30" ht="30.25" customHeight="1" x14ac:dyDescent="0.35">
      <c r="Y316" s="276">
        <f t="shared" si="19"/>
        <v>314</v>
      </c>
      <c r="Z316">
        <f t="shared" si="17"/>
        <v>18</v>
      </c>
      <c r="AA316">
        <f t="shared" si="18"/>
        <v>9</v>
      </c>
      <c r="AB316" t="str">
        <f t="shared" si="16"/>
        <v>V9</v>
      </c>
      <c r="AC316" s="276" t="str" cm="1">
        <f t="array" ref="AC316">INDEX(B$2:S$19,Z316,AA316)</f>
        <v>VSS_DCDC</v>
      </c>
      <c r="AD316" s="276" t="str">
        <f>IF(LEFT(AC316,3)="PIO",IF(_xlfn.XLOOKUP(AC316,#REF!,#REF!)="x","OK",AC316&amp;" not found"),"")</f>
        <v/>
      </c>
    </row>
    <row r="317" spans="25:30" ht="30.25" customHeight="1" x14ac:dyDescent="0.35">
      <c r="Y317" s="276">
        <f t="shared" si="19"/>
        <v>315</v>
      </c>
      <c r="Z317">
        <f t="shared" si="17"/>
        <v>18</v>
      </c>
      <c r="AA317">
        <f t="shared" si="18"/>
        <v>10</v>
      </c>
      <c r="AB317" t="str">
        <f t="shared" si="16"/>
        <v>V10</v>
      </c>
      <c r="AC317" s="276" t="str" cm="1">
        <f t="array" ref="AC317">INDEX(B$2:S$19,Z317,AA317)</f>
        <v>VDD1</v>
      </c>
      <c r="AD317" s="276" t="str">
        <f>IF(LEFT(AC317,3)="PIO",IF(_xlfn.XLOOKUP(AC317,#REF!,#REF!)="x","OK",AC317&amp;" not found"),"")</f>
        <v/>
      </c>
    </row>
    <row r="318" spans="25:30" ht="30.25" customHeight="1" x14ac:dyDescent="0.35">
      <c r="Y318" s="276">
        <f t="shared" si="19"/>
        <v>316</v>
      </c>
      <c r="Z318">
        <f t="shared" si="17"/>
        <v>18</v>
      </c>
      <c r="AA318">
        <f t="shared" si="18"/>
        <v>11</v>
      </c>
      <c r="AB318" t="str">
        <f t="shared" si="16"/>
        <v>V11</v>
      </c>
      <c r="AC318" s="276" t="str" cm="1">
        <f t="array" ref="AC318">INDEX(B$2:S$19,Z318,AA318)</f>
        <v>PIO8_3</v>
      </c>
      <c r="AD318" s="276" t="e">
        <f>IF(LEFT(AC318,3)="PIO",IF(_xlfn.XLOOKUP(AC318,#REF!,#REF!)="x","OK",AC318&amp;" not found"),"")</f>
        <v>#REF!</v>
      </c>
    </row>
    <row r="319" spans="25:30" ht="30.25" customHeight="1" x14ac:dyDescent="0.35">
      <c r="Y319" s="276">
        <f t="shared" si="19"/>
        <v>317</v>
      </c>
      <c r="Z319">
        <f t="shared" si="17"/>
        <v>18</v>
      </c>
      <c r="AA319">
        <f t="shared" si="18"/>
        <v>12</v>
      </c>
      <c r="AB319" t="str">
        <f t="shared" si="16"/>
        <v>V12</v>
      </c>
      <c r="AC319" s="276" t="str" cm="1">
        <f t="array" ref="AC319">INDEX(B$2:S$19,Z319,AA319)</f>
        <v>VSS</v>
      </c>
      <c r="AD319" s="276" t="str">
        <f>IF(LEFT(AC319,3)="PIO",IF(_xlfn.XLOOKUP(AC319,#REF!,#REF!)="x","OK",AC319&amp;" not found"),"")</f>
        <v/>
      </c>
    </row>
    <row r="320" spans="25:30" ht="30.25" customHeight="1" x14ac:dyDescent="0.35">
      <c r="Y320" s="276">
        <f t="shared" si="19"/>
        <v>318</v>
      </c>
      <c r="Z320">
        <f t="shared" si="17"/>
        <v>18</v>
      </c>
      <c r="AA320">
        <f t="shared" si="18"/>
        <v>13</v>
      </c>
      <c r="AB320" t="str">
        <f t="shared" si="16"/>
        <v>V13</v>
      </c>
      <c r="AC320" s="276" t="str" cm="1">
        <f t="array" ref="AC320">INDEX(B$2:S$19,Z320,AA320)</f>
        <v>PIO8_4</v>
      </c>
      <c r="AD320" s="276" t="e">
        <f>IF(LEFT(AC320,3)="PIO",IF(_xlfn.XLOOKUP(AC320,#REF!,#REF!)="x","OK",AC320&amp;" not found"),"")</f>
        <v>#REF!</v>
      </c>
    </row>
    <row r="321" spans="25:30" ht="30.25" customHeight="1" x14ac:dyDescent="0.35">
      <c r="Y321" s="276">
        <f t="shared" si="19"/>
        <v>319</v>
      </c>
      <c r="Z321">
        <f t="shared" si="17"/>
        <v>18</v>
      </c>
      <c r="AA321">
        <f t="shared" si="18"/>
        <v>14</v>
      </c>
      <c r="AB321" t="str">
        <f t="shared" si="16"/>
        <v>V14</v>
      </c>
      <c r="AC321" s="276" t="str" cm="1">
        <f t="array" ref="AC321">INDEX(B$2:S$19,Z321,AA321)</f>
        <v>VDDIO_0_1</v>
      </c>
      <c r="AD321" s="276" t="str">
        <f>IF(LEFT(AC321,3)="PIO",IF(_xlfn.XLOOKUP(AC321,#REF!,#REF!)="x","OK",AC321&amp;" not found"),"")</f>
        <v/>
      </c>
    </row>
    <row r="322" spans="25:30" ht="30.25" customHeight="1" x14ac:dyDescent="0.35">
      <c r="Y322" s="276">
        <f t="shared" si="19"/>
        <v>320</v>
      </c>
      <c r="Z322">
        <f t="shared" si="17"/>
        <v>18</v>
      </c>
      <c r="AA322">
        <f t="shared" si="18"/>
        <v>15</v>
      </c>
      <c r="AB322" t="str">
        <f t="shared" ref="AB322:AB325" si="20">VLOOKUP(Z322,AH$2:AJ$19,2,FALSE)&amp;AA322</f>
        <v>V15</v>
      </c>
      <c r="AC322" s="276" t="str" cm="1">
        <f t="array" ref="AC322">INDEX(B$2:S$19,Z322,AA322)</f>
        <v>PIO10_13</v>
      </c>
      <c r="AD322" s="276" t="e">
        <f>IF(LEFT(AC322,3)="PIO",IF(_xlfn.XLOOKUP(AC322,#REF!,#REF!)="x","OK",AC322&amp;" not found"),"")</f>
        <v>#REF!</v>
      </c>
    </row>
    <row r="323" spans="25:30" ht="30.25" customHeight="1" x14ac:dyDescent="0.35">
      <c r="Y323" s="276">
        <f t="shared" si="19"/>
        <v>321</v>
      </c>
      <c r="Z323">
        <f t="shared" ref="Z323:Z325" si="21">(Y323-AA323+1)/18+1</f>
        <v>18</v>
      </c>
      <c r="AA323">
        <f t="shared" ref="AA323:AA325" si="22">MOD(Y323,18)+1</f>
        <v>16</v>
      </c>
      <c r="AB323" t="str">
        <f t="shared" si="20"/>
        <v>V16</v>
      </c>
      <c r="AC323" s="276" t="str" cm="1">
        <f t="array" ref="AC323">INDEX(B$2:S$19,Z323,AA323)</f>
        <v>VDDA_1V8</v>
      </c>
      <c r="AD323" s="276" t="str">
        <f>IF(LEFT(AC323,3)="PIO",IF(_xlfn.XLOOKUP(AC323,#REF!,#REF!)="x","OK",AC323&amp;" not found"),"")</f>
        <v/>
      </c>
    </row>
    <row r="324" spans="25:30" ht="30.25" customHeight="1" x14ac:dyDescent="0.35">
      <c r="Y324" s="276">
        <f t="shared" ref="Y324:Y325" si="23">Y323+1</f>
        <v>322</v>
      </c>
      <c r="Z324">
        <f t="shared" si="21"/>
        <v>18</v>
      </c>
      <c r="AA324">
        <f t="shared" si="22"/>
        <v>17</v>
      </c>
      <c r="AB324" t="str">
        <f t="shared" si="20"/>
        <v>V17</v>
      </c>
      <c r="AC324" s="276" t="str" cm="1">
        <f t="array" ref="AC324">INDEX(B$2:S$19,Z324,AA324)</f>
        <v>VSSA_0</v>
      </c>
      <c r="AD324" s="276" t="str">
        <f>IF(LEFT(AC324,3)="PIO",IF(_xlfn.XLOOKUP(AC324,#REF!,#REF!)="x","OK",AC324&amp;" not found"),"")</f>
        <v/>
      </c>
    </row>
    <row r="325" spans="25:30" ht="30.25" customHeight="1" x14ac:dyDescent="0.35">
      <c r="Y325" s="276">
        <f t="shared" si="23"/>
        <v>323</v>
      </c>
      <c r="Z325">
        <f t="shared" si="21"/>
        <v>18</v>
      </c>
      <c r="AA325">
        <f t="shared" si="22"/>
        <v>18</v>
      </c>
      <c r="AB325" t="str">
        <f t="shared" si="20"/>
        <v>V18</v>
      </c>
      <c r="AC325" s="276" t="str" cm="1">
        <f t="array" ref="AC325">INDEX(B$2:S$19,Z325,AA325)</f>
        <v>VSSA_0</v>
      </c>
      <c r="AD325" s="276" t="str">
        <f>IF(LEFT(AC325,3)="PIO",IF(_xlfn.XLOOKUP(AC325,#REF!,#REF!)="x","OK",AC325&amp;" not found"),"")</f>
        <v/>
      </c>
    </row>
  </sheetData>
  <sheetProtection selectLockedCells="1" selectUnlockedCells="1"/>
  <mergeCells count="2">
    <mergeCell ref="A21:S21"/>
    <mergeCell ref="E22:O22"/>
  </mergeCells>
  <phoneticPr fontId="55" type="noConversion"/>
  <conditionalFormatting sqref="B2:S19">
    <cfRule type="expression" dxfId="39" priority="21" stopIfTrue="1">
      <formula>IFERROR(SEARCH("VSS",B2),FALSE)</formula>
    </cfRule>
    <cfRule type="expression" dxfId="38" priority="22">
      <formula>IFERROR(SEARCH("XTAL",B2),FALSE)</formula>
    </cfRule>
    <cfRule type="expression" dxfId="37" priority="23">
      <formula>IFERROR(SEARCH("MIPI",B2),FALSE)</formula>
    </cfRule>
    <cfRule type="expression" dxfId="36" priority="24">
      <formula>IFERROR(SEARCH("USB0",B2),FALSE)</formula>
    </cfRule>
    <cfRule type="expression" dxfId="35" priority="25">
      <formula>IFERROR(SEARCH("VDD",B2),FALSE)</formula>
    </cfRule>
    <cfRule type="expression" dxfId="34" priority="26">
      <formula>IFERROR(SEARCH("DCDC",B2),FALSE)</formula>
    </cfRule>
    <cfRule type="expression" dxfId="33" priority="27">
      <formula>IFERROR(SEARCH("VREF",B2),FALSE)</formula>
    </cfRule>
    <cfRule type="expression" dxfId="32" priority="28">
      <formula>IFERROR(SEARCH("PMIC",B2),FALSE)</formula>
    </cfRule>
    <cfRule type="expression" dxfId="31" priority="29">
      <formula>IFERROR(SEARCH("RESETN",B2),FALSE)</formula>
    </cfRule>
    <cfRule type="expression" dxfId="30" priority="30">
      <formula>IFERROR(SEARCH("PIO0",B2),FALSE)</formula>
    </cfRule>
    <cfRule type="expression" dxfId="29" priority="31">
      <formula>IFERROR(SEARCH("PIO1_",B2),FALSE)</formula>
    </cfRule>
    <cfRule type="expression" dxfId="28" priority="32">
      <formula>IFERROR(SEARCH("PIO2",B2),FALSE)</formula>
    </cfRule>
    <cfRule type="expression" dxfId="27" priority="33">
      <formula>IFERROR(SEARCH("PIO3",B2),FALSE)</formula>
    </cfRule>
    <cfRule type="expression" dxfId="26" priority="34">
      <formula>IFERROR(SEARCH("PIO4",B2),FALSE)</formula>
    </cfRule>
    <cfRule type="expression" dxfId="25" priority="35">
      <formula>IFERROR(SEARCH("PIO5",B2),FALSE)</formula>
    </cfRule>
    <cfRule type="expression" dxfId="24" priority="36">
      <formula>IFERROR(SEARCH("PIO6",B2),FALSE)</formula>
    </cfRule>
    <cfRule type="expression" dxfId="23" priority="37">
      <formula>IFERROR(SEARCH("PIO7",B2),FALSE)</formula>
    </cfRule>
    <cfRule type="expression" dxfId="22" priority="38">
      <formula>IFERROR(SEARCH("PIO8",B2),FALSE)</formula>
    </cfRule>
    <cfRule type="expression" dxfId="21" priority="39">
      <formula>IFERROR(SEARCH("PIO9",B2),FALSE)</formula>
    </cfRule>
    <cfRule type="expression" dxfId="20" priority="40">
      <formula>IFERROR(SEARCH("PIO10",B2),FALSE)</formula>
    </cfRule>
  </conditionalFormatting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229DC-3F26-4261-BFE3-F751951E6E5E}">
  <sheetPr>
    <tabColor rgb="FF00B050"/>
  </sheetPr>
  <dimension ref="A1:Z28"/>
  <sheetViews>
    <sheetView zoomScale="80" zoomScaleNormal="80" workbookViewId="0"/>
  </sheetViews>
  <sheetFormatPr defaultRowHeight="12.5" x14ac:dyDescent="0.25"/>
  <cols>
    <col min="1" max="26" width="6.7265625" style="394" customWidth="1"/>
    <col min="27" max="16384" width="8.7265625" style="394"/>
  </cols>
  <sheetData>
    <row r="1" spans="1:26" ht="28" customHeight="1" thickBot="1" x14ac:dyDescent="0.3">
      <c r="B1" s="394">
        <v>1</v>
      </c>
      <c r="C1" s="394">
        <v>2</v>
      </c>
      <c r="D1" s="394">
        <v>3</v>
      </c>
      <c r="E1" s="394">
        <v>4</v>
      </c>
      <c r="F1" s="394">
        <v>5</v>
      </c>
      <c r="G1" s="394">
        <v>6</v>
      </c>
      <c r="H1" s="394">
        <v>7</v>
      </c>
      <c r="I1" s="394">
        <v>8</v>
      </c>
      <c r="J1" s="394">
        <v>9</v>
      </c>
      <c r="K1" s="394">
        <v>10</v>
      </c>
      <c r="L1" s="394">
        <v>11</v>
      </c>
      <c r="M1" s="394">
        <v>12</v>
      </c>
      <c r="N1" s="394">
        <v>13</v>
      </c>
      <c r="O1" s="394">
        <v>14</v>
      </c>
      <c r="P1" s="394">
        <v>15</v>
      </c>
      <c r="Q1" s="394">
        <v>16</v>
      </c>
      <c r="R1" s="394">
        <v>17</v>
      </c>
      <c r="S1" s="394">
        <v>18</v>
      </c>
      <c r="T1" s="394">
        <v>19</v>
      </c>
      <c r="U1" s="394">
        <v>20</v>
      </c>
      <c r="V1" s="394">
        <v>21</v>
      </c>
      <c r="W1" s="394">
        <v>22</v>
      </c>
      <c r="X1" s="394">
        <v>23</v>
      </c>
      <c r="Y1" s="394">
        <v>24</v>
      </c>
      <c r="Z1" s="394">
        <v>25</v>
      </c>
    </row>
    <row r="2" spans="1:26" ht="28" customHeight="1" x14ac:dyDescent="0.25">
      <c r="A2" s="394" t="s">
        <v>963</v>
      </c>
      <c r="B2" s="385" t="s">
        <v>960</v>
      </c>
      <c r="C2" s="386" t="s">
        <v>105</v>
      </c>
      <c r="D2" s="386"/>
      <c r="E2" s="386" t="s">
        <v>119</v>
      </c>
      <c r="F2" s="386"/>
      <c r="G2" s="386" t="s">
        <v>792</v>
      </c>
      <c r="H2" s="386"/>
      <c r="I2" s="386" t="s">
        <v>981</v>
      </c>
      <c r="J2" s="386"/>
      <c r="K2" s="386" t="s">
        <v>85</v>
      </c>
      <c r="L2" s="386"/>
      <c r="M2" s="386" t="s">
        <v>84</v>
      </c>
      <c r="N2" s="386"/>
      <c r="O2" s="386" t="s">
        <v>122</v>
      </c>
      <c r="P2" s="386"/>
      <c r="Q2" s="386" t="s">
        <v>37</v>
      </c>
      <c r="R2" s="386"/>
      <c r="S2" s="386" t="s">
        <v>38</v>
      </c>
      <c r="T2" s="386"/>
      <c r="U2" s="386" t="s">
        <v>802</v>
      </c>
      <c r="V2" s="386"/>
      <c r="W2" s="386" t="s">
        <v>801</v>
      </c>
      <c r="X2" s="386"/>
      <c r="Y2" s="386" t="s">
        <v>805</v>
      </c>
      <c r="Z2" s="387" t="s">
        <v>960</v>
      </c>
    </row>
    <row r="3" spans="1:26" ht="28" customHeight="1" x14ac:dyDescent="0.25">
      <c r="A3" s="394" t="s">
        <v>964</v>
      </c>
      <c r="B3" s="388" t="s">
        <v>110</v>
      </c>
      <c r="C3" s="389" t="s">
        <v>112</v>
      </c>
      <c r="D3" s="389" t="s">
        <v>116</v>
      </c>
      <c r="E3" s="389" t="s">
        <v>103</v>
      </c>
      <c r="F3" s="389"/>
      <c r="G3" s="389" t="s">
        <v>791</v>
      </c>
      <c r="H3" s="389" t="s">
        <v>1015</v>
      </c>
      <c r="I3" s="389" t="s">
        <v>984</v>
      </c>
      <c r="J3" s="389"/>
      <c r="K3" s="389" t="s">
        <v>71</v>
      </c>
      <c r="L3" s="389" t="s">
        <v>70</v>
      </c>
      <c r="M3" s="389" t="s">
        <v>120</v>
      </c>
      <c r="N3" s="389"/>
      <c r="O3" s="389" t="s">
        <v>49</v>
      </c>
      <c r="P3" s="389" t="s">
        <v>123</v>
      </c>
      <c r="Q3" s="389" t="s">
        <v>59</v>
      </c>
      <c r="R3" s="389"/>
      <c r="S3" s="389" t="s">
        <v>142</v>
      </c>
      <c r="T3" s="389" t="s">
        <v>34</v>
      </c>
      <c r="U3" s="389" t="s">
        <v>470</v>
      </c>
      <c r="V3" s="389"/>
      <c r="W3" s="389" t="s">
        <v>469</v>
      </c>
      <c r="X3" s="389" t="s">
        <v>804</v>
      </c>
      <c r="Y3" s="389" t="s">
        <v>473</v>
      </c>
      <c r="Z3" s="390" t="s">
        <v>474</v>
      </c>
    </row>
    <row r="4" spans="1:26" ht="28" customHeight="1" x14ac:dyDescent="0.25">
      <c r="A4" s="394" t="s">
        <v>965</v>
      </c>
      <c r="B4" s="388"/>
      <c r="C4" s="389"/>
      <c r="D4" s="389" t="s">
        <v>978</v>
      </c>
      <c r="E4" s="389" t="s">
        <v>106</v>
      </c>
      <c r="F4" s="389" t="s">
        <v>958</v>
      </c>
      <c r="G4" s="389" t="s">
        <v>987</v>
      </c>
      <c r="H4" s="389"/>
      <c r="I4" s="389" t="s">
        <v>1004</v>
      </c>
      <c r="J4" s="389" t="s">
        <v>1016</v>
      </c>
      <c r="K4" s="389" t="s">
        <v>73</v>
      </c>
      <c r="L4" s="389"/>
      <c r="M4" s="389" t="s">
        <v>83</v>
      </c>
      <c r="N4" s="389" t="s">
        <v>121</v>
      </c>
      <c r="O4" s="389" t="s">
        <v>45</v>
      </c>
      <c r="P4" s="389"/>
      <c r="Q4" s="389" t="s">
        <v>48</v>
      </c>
      <c r="R4" s="389" t="s">
        <v>50</v>
      </c>
      <c r="S4" s="389" t="s">
        <v>88</v>
      </c>
      <c r="T4" s="389"/>
      <c r="U4" s="389" t="s">
        <v>471</v>
      </c>
      <c r="V4" s="389" t="s">
        <v>472</v>
      </c>
      <c r="W4" s="389" t="s">
        <v>803</v>
      </c>
      <c r="X4" s="389" t="s">
        <v>960</v>
      </c>
      <c r="Y4" s="389"/>
      <c r="Z4" s="390"/>
    </row>
    <row r="5" spans="1:26" ht="28" customHeight="1" x14ac:dyDescent="0.25">
      <c r="A5" s="394" t="s">
        <v>966</v>
      </c>
      <c r="B5" s="388" t="s">
        <v>982</v>
      </c>
      <c r="C5" s="389" t="s">
        <v>985</v>
      </c>
      <c r="D5" s="389" t="s">
        <v>979</v>
      </c>
      <c r="E5" s="389" t="s">
        <v>960</v>
      </c>
      <c r="F5" s="389"/>
      <c r="G5" s="389" t="s">
        <v>960</v>
      </c>
      <c r="H5" s="389"/>
      <c r="I5" s="389" t="s">
        <v>960</v>
      </c>
      <c r="J5" s="389"/>
      <c r="K5" s="389" t="s">
        <v>960</v>
      </c>
      <c r="L5" s="389"/>
      <c r="M5" s="389" t="s">
        <v>960</v>
      </c>
      <c r="N5" s="389"/>
      <c r="O5" s="389" t="s">
        <v>960</v>
      </c>
      <c r="P5" s="389"/>
      <c r="Q5" s="389" t="s">
        <v>76</v>
      </c>
      <c r="R5" s="389"/>
      <c r="S5" s="389" t="s">
        <v>960</v>
      </c>
      <c r="T5" s="389"/>
      <c r="U5" s="389" t="s">
        <v>960</v>
      </c>
      <c r="V5" s="389"/>
      <c r="W5" s="389" t="s">
        <v>960</v>
      </c>
      <c r="X5" s="389" t="s">
        <v>977</v>
      </c>
      <c r="Y5" s="389" t="s">
        <v>6</v>
      </c>
      <c r="Z5" s="390" t="s">
        <v>15</v>
      </c>
    </row>
    <row r="6" spans="1:26" ht="28" customHeight="1" x14ac:dyDescent="0.25">
      <c r="A6" s="394" t="s">
        <v>967</v>
      </c>
      <c r="B6" s="388"/>
      <c r="C6" s="389"/>
      <c r="D6" s="389" t="s">
        <v>128</v>
      </c>
      <c r="E6" s="389"/>
      <c r="F6" s="389"/>
      <c r="G6" s="389" t="s">
        <v>107</v>
      </c>
      <c r="H6" s="389"/>
      <c r="I6" s="389" t="s">
        <v>118</v>
      </c>
      <c r="J6" s="389"/>
      <c r="K6" s="389" t="s">
        <v>960</v>
      </c>
      <c r="L6" s="389"/>
      <c r="M6" s="389" t="s">
        <v>775</v>
      </c>
      <c r="N6" s="389"/>
      <c r="O6" s="389" t="s">
        <v>775</v>
      </c>
      <c r="P6" s="389"/>
      <c r="Q6" s="389" t="s">
        <v>697</v>
      </c>
      <c r="R6" s="389"/>
      <c r="S6" s="389" t="s">
        <v>808</v>
      </c>
      <c r="T6" s="389"/>
      <c r="U6" s="389" t="s">
        <v>29</v>
      </c>
      <c r="V6" s="389"/>
      <c r="W6" s="389"/>
      <c r="X6" s="389" t="s">
        <v>23</v>
      </c>
      <c r="Y6" s="389"/>
      <c r="Z6" s="390"/>
    </row>
    <row r="7" spans="1:26" ht="28" customHeight="1" x14ac:dyDescent="0.25">
      <c r="A7" s="394" t="s">
        <v>968</v>
      </c>
      <c r="B7" s="388" t="s">
        <v>127</v>
      </c>
      <c r="C7" s="389" t="s">
        <v>89</v>
      </c>
      <c r="D7" s="389" t="s">
        <v>69</v>
      </c>
      <c r="E7" s="389" t="s">
        <v>960</v>
      </c>
      <c r="F7" s="389" t="s">
        <v>108</v>
      </c>
      <c r="G7" s="389" t="s">
        <v>113</v>
      </c>
      <c r="H7" s="389"/>
      <c r="I7" s="389" t="s">
        <v>1016</v>
      </c>
      <c r="J7" s="389"/>
      <c r="K7" s="389" t="s">
        <v>960</v>
      </c>
      <c r="L7" s="389"/>
      <c r="M7" s="389" t="s">
        <v>775</v>
      </c>
      <c r="N7" s="389"/>
      <c r="O7" s="389" t="s">
        <v>775</v>
      </c>
      <c r="P7" s="389"/>
      <c r="Q7" s="389" t="s">
        <v>697</v>
      </c>
      <c r="R7" s="389"/>
      <c r="S7" s="389" t="s">
        <v>806</v>
      </c>
      <c r="T7" s="389"/>
      <c r="U7" s="389" t="s">
        <v>21</v>
      </c>
      <c r="V7" s="389" t="s">
        <v>976</v>
      </c>
      <c r="W7" s="389" t="s">
        <v>960</v>
      </c>
      <c r="X7" s="389" t="s">
        <v>22</v>
      </c>
      <c r="Y7" s="389" t="s">
        <v>39</v>
      </c>
      <c r="Z7" s="390" t="s">
        <v>32</v>
      </c>
    </row>
    <row r="8" spans="1:26" ht="28" customHeight="1" x14ac:dyDescent="0.25">
      <c r="A8" s="394" t="s">
        <v>969</v>
      </c>
      <c r="B8" s="388"/>
      <c r="C8" s="389" t="s">
        <v>129</v>
      </c>
      <c r="D8" s="389"/>
      <c r="E8" s="389"/>
      <c r="F8" s="389"/>
      <c r="G8" s="389"/>
      <c r="H8" s="389"/>
      <c r="I8" s="389" t="s">
        <v>960</v>
      </c>
      <c r="J8" s="389"/>
      <c r="K8" s="389" t="s">
        <v>960</v>
      </c>
      <c r="L8" s="389"/>
      <c r="M8" s="389" t="s">
        <v>960</v>
      </c>
      <c r="N8" s="389"/>
      <c r="O8" s="389" t="s">
        <v>960</v>
      </c>
      <c r="P8" s="389"/>
      <c r="Q8" s="389" t="s">
        <v>960</v>
      </c>
      <c r="R8" s="389"/>
      <c r="S8" s="389" t="s">
        <v>960</v>
      </c>
      <c r="T8" s="389"/>
      <c r="U8" s="389"/>
      <c r="V8" s="389"/>
      <c r="W8" s="389"/>
      <c r="X8" s="389"/>
      <c r="Y8" s="389" t="s">
        <v>976</v>
      </c>
      <c r="Z8" s="390"/>
    </row>
    <row r="9" spans="1:26" ht="28" customHeight="1" x14ac:dyDescent="0.25">
      <c r="A9" s="394" t="s">
        <v>970</v>
      </c>
      <c r="B9" s="388" t="s">
        <v>126</v>
      </c>
      <c r="C9" s="389" t="s">
        <v>90</v>
      </c>
      <c r="D9" s="389" t="s">
        <v>78</v>
      </c>
      <c r="E9" s="389" t="s">
        <v>960</v>
      </c>
      <c r="F9" s="389" t="s">
        <v>104</v>
      </c>
      <c r="G9" s="389" t="s">
        <v>115</v>
      </c>
      <c r="H9" s="389" t="s">
        <v>960</v>
      </c>
      <c r="I9" s="389" t="s">
        <v>822</v>
      </c>
      <c r="J9" s="389"/>
      <c r="K9" s="389" t="s">
        <v>960</v>
      </c>
      <c r="L9" s="389"/>
      <c r="M9" s="389" t="s">
        <v>960</v>
      </c>
      <c r="N9" s="389"/>
      <c r="O9" s="389" t="s">
        <v>960</v>
      </c>
      <c r="P9" s="389"/>
      <c r="Q9" s="389" t="s">
        <v>960</v>
      </c>
      <c r="R9" s="389"/>
      <c r="S9" s="389" t="s">
        <v>960</v>
      </c>
      <c r="T9" s="389" t="s">
        <v>960</v>
      </c>
      <c r="U9" s="389" t="s">
        <v>30</v>
      </c>
      <c r="V9" s="389" t="s">
        <v>131</v>
      </c>
      <c r="W9" s="389" t="s">
        <v>960</v>
      </c>
      <c r="X9" s="389" t="s">
        <v>114</v>
      </c>
      <c r="Y9" s="389" t="s">
        <v>117</v>
      </c>
      <c r="Z9" s="390" t="s">
        <v>86</v>
      </c>
    </row>
    <row r="10" spans="1:26" ht="28" customHeight="1" x14ac:dyDescent="0.25">
      <c r="A10" s="394" t="s">
        <v>971</v>
      </c>
      <c r="B10" s="388"/>
      <c r="C10" s="389"/>
      <c r="D10" s="389" t="s">
        <v>77</v>
      </c>
      <c r="E10" s="389"/>
      <c r="F10" s="389"/>
      <c r="G10" s="389"/>
      <c r="H10" s="389"/>
      <c r="I10" s="389"/>
      <c r="J10" s="389"/>
      <c r="K10" s="389" t="s">
        <v>960</v>
      </c>
      <c r="L10" s="389"/>
      <c r="M10" s="389" t="s">
        <v>312</v>
      </c>
      <c r="N10" s="389"/>
      <c r="O10" s="389" t="s">
        <v>1017</v>
      </c>
      <c r="P10" s="389"/>
      <c r="Q10" s="389" t="s">
        <v>960</v>
      </c>
      <c r="R10" s="389"/>
      <c r="S10" s="389"/>
      <c r="T10" s="389"/>
      <c r="U10" s="389"/>
      <c r="V10" s="389"/>
      <c r="W10" s="389"/>
      <c r="X10" s="389" t="s">
        <v>93</v>
      </c>
      <c r="Y10" s="389"/>
      <c r="Z10" s="390"/>
    </row>
    <row r="11" spans="1:26" ht="28" customHeight="1" x14ac:dyDescent="0.25">
      <c r="A11" s="394" t="s">
        <v>972</v>
      </c>
      <c r="B11" s="388" t="s">
        <v>124</v>
      </c>
      <c r="C11" s="389" t="s">
        <v>125</v>
      </c>
      <c r="D11" s="389" t="s">
        <v>770</v>
      </c>
      <c r="E11" s="389" t="s">
        <v>82</v>
      </c>
      <c r="F11" s="389" t="s">
        <v>776</v>
      </c>
      <c r="G11" s="389" t="s">
        <v>776</v>
      </c>
      <c r="H11" s="389" t="s">
        <v>960</v>
      </c>
      <c r="I11" s="389" t="s">
        <v>822</v>
      </c>
      <c r="J11" s="389" t="s">
        <v>960</v>
      </c>
      <c r="K11" s="389" t="s">
        <v>960</v>
      </c>
      <c r="L11" s="389"/>
      <c r="M11" s="389" t="s">
        <v>312</v>
      </c>
      <c r="N11" s="389"/>
      <c r="O11" s="389" t="s">
        <v>1017</v>
      </c>
      <c r="P11" s="389"/>
      <c r="Q11" s="389" t="s">
        <v>1017</v>
      </c>
      <c r="R11" s="389" t="s">
        <v>960</v>
      </c>
      <c r="S11" s="389" t="s">
        <v>960</v>
      </c>
      <c r="T11" s="389" t="s">
        <v>960</v>
      </c>
      <c r="U11" s="389" t="s">
        <v>102</v>
      </c>
      <c r="V11" s="389" t="s">
        <v>31</v>
      </c>
      <c r="W11" s="389" t="s">
        <v>36</v>
      </c>
      <c r="X11" s="389" t="s">
        <v>75</v>
      </c>
      <c r="Y11" s="389" t="s">
        <v>79</v>
      </c>
      <c r="Z11" s="390" t="s">
        <v>87</v>
      </c>
    </row>
    <row r="12" spans="1:26" ht="28" customHeight="1" x14ac:dyDescent="0.25">
      <c r="A12" s="394" t="s">
        <v>973</v>
      </c>
      <c r="B12" s="388"/>
      <c r="C12" s="389" t="s">
        <v>772</v>
      </c>
      <c r="D12" s="389"/>
      <c r="E12" s="389"/>
      <c r="F12" s="389"/>
      <c r="G12" s="389"/>
      <c r="H12" s="389"/>
      <c r="I12" s="389"/>
      <c r="J12" s="389"/>
      <c r="K12" s="389"/>
      <c r="L12" s="389"/>
      <c r="M12" s="389" t="s">
        <v>312</v>
      </c>
      <c r="N12" s="389"/>
      <c r="O12" s="389" t="s">
        <v>1017</v>
      </c>
      <c r="P12" s="389"/>
      <c r="Q12" s="389"/>
      <c r="R12" s="389"/>
      <c r="S12" s="389"/>
      <c r="T12" s="389"/>
      <c r="U12" s="389"/>
      <c r="V12" s="389"/>
      <c r="W12" s="389"/>
      <c r="X12" s="389"/>
      <c r="Y12" s="389" t="s">
        <v>97</v>
      </c>
      <c r="Z12" s="390"/>
    </row>
    <row r="13" spans="1:26" ht="28" customHeight="1" x14ac:dyDescent="0.25">
      <c r="A13" s="394" t="s">
        <v>974</v>
      </c>
      <c r="B13" s="388" t="s">
        <v>729</v>
      </c>
      <c r="C13" s="389" t="s">
        <v>730</v>
      </c>
      <c r="D13" s="389" t="s">
        <v>771</v>
      </c>
      <c r="E13" s="389" t="s">
        <v>960</v>
      </c>
      <c r="F13" s="389" t="s">
        <v>776</v>
      </c>
      <c r="G13" s="389" t="s">
        <v>697</v>
      </c>
      <c r="H13" s="389" t="s">
        <v>960</v>
      </c>
      <c r="I13" s="389" t="s">
        <v>960</v>
      </c>
      <c r="J13" s="389" t="s">
        <v>1017</v>
      </c>
      <c r="K13" s="389" t="s">
        <v>960</v>
      </c>
      <c r="L13" s="389" t="s">
        <v>960</v>
      </c>
      <c r="M13" s="389" t="s">
        <v>312</v>
      </c>
      <c r="N13" s="389"/>
      <c r="O13" s="389" t="s">
        <v>1017</v>
      </c>
      <c r="P13" s="389" t="s">
        <v>1017</v>
      </c>
      <c r="Q13" s="389" t="s">
        <v>1017</v>
      </c>
      <c r="R13" s="389" t="s">
        <v>960</v>
      </c>
      <c r="S13" s="389" t="s">
        <v>960</v>
      </c>
      <c r="T13" s="389" t="s">
        <v>960</v>
      </c>
      <c r="U13" s="389" t="s">
        <v>102</v>
      </c>
      <c r="V13" s="389" t="s">
        <v>102</v>
      </c>
      <c r="W13" s="389" t="s">
        <v>960</v>
      </c>
      <c r="X13" s="389" t="s">
        <v>92</v>
      </c>
      <c r="Y13" s="389" t="s">
        <v>81</v>
      </c>
      <c r="Z13" s="390" t="s">
        <v>91</v>
      </c>
    </row>
    <row r="14" spans="1:26" ht="28" customHeight="1" x14ac:dyDescent="0.25">
      <c r="A14" s="394" t="s">
        <v>975</v>
      </c>
      <c r="B14" s="388"/>
      <c r="C14" s="389"/>
      <c r="D14" s="389" t="s">
        <v>773</v>
      </c>
      <c r="E14" s="389"/>
      <c r="F14" s="389"/>
      <c r="G14" s="389"/>
      <c r="H14" s="389"/>
      <c r="I14" s="389"/>
      <c r="J14" s="389"/>
      <c r="K14" s="389"/>
      <c r="L14" s="389"/>
      <c r="M14" s="389"/>
      <c r="N14" s="389" t="s">
        <v>1017</v>
      </c>
      <c r="O14" s="389"/>
      <c r="P14" s="389"/>
      <c r="Q14" s="389"/>
      <c r="R14" s="389"/>
      <c r="S14" s="389"/>
      <c r="T14" s="389"/>
      <c r="U14" s="389"/>
      <c r="V14" s="389"/>
      <c r="W14" s="389"/>
      <c r="X14" s="389" t="s">
        <v>80</v>
      </c>
      <c r="Y14" s="389"/>
      <c r="Z14" s="390"/>
    </row>
    <row r="15" spans="1:26" ht="28" customHeight="1" x14ac:dyDescent="0.25">
      <c r="A15" s="394" t="s">
        <v>980</v>
      </c>
      <c r="B15" s="388" t="s">
        <v>731</v>
      </c>
      <c r="C15" s="389" t="s">
        <v>732</v>
      </c>
      <c r="D15" s="389" t="s">
        <v>774</v>
      </c>
      <c r="E15" s="389" t="s">
        <v>960</v>
      </c>
      <c r="F15" s="389" t="s">
        <v>819</v>
      </c>
      <c r="G15" s="389" t="s">
        <v>697</v>
      </c>
      <c r="H15" s="389" t="s">
        <v>960</v>
      </c>
      <c r="I15" s="389" t="s">
        <v>960</v>
      </c>
      <c r="J15" s="389" t="s">
        <v>1017</v>
      </c>
      <c r="K15" s="389" t="s">
        <v>997</v>
      </c>
      <c r="L15" s="389" t="s">
        <v>997</v>
      </c>
      <c r="M15" s="389" t="s">
        <v>997</v>
      </c>
      <c r="N15" s="389"/>
      <c r="O15" s="389" t="s">
        <v>1017</v>
      </c>
      <c r="P15" s="389" t="s">
        <v>1017</v>
      </c>
      <c r="Q15" s="389" t="s">
        <v>1017</v>
      </c>
      <c r="R15" s="389" t="s">
        <v>960</v>
      </c>
      <c r="S15" s="389" t="s">
        <v>960</v>
      </c>
      <c r="T15" s="389" t="s">
        <v>960</v>
      </c>
      <c r="U15" s="389" t="s">
        <v>56</v>
      </c>
      <c r="V15" s="389" t="s">
        <v>44</v>
      </c>
      <c r="W15" s="389" t="s">
        <v>960</v>
      </c>
      <c r="X15" s="389" t="s">
        <v>94</v>
      </c>
      <c r="Y15" s="389" t="s">
        <v>47</v>
      </c>
      <c r="Z15" s="390" t="s">
        <v>96</v>
      </c>
    </row>
    <row r="16" spans="1:26" ht="28" customHeight="1" x14ac:dyDescent="0.25">
      <c r="A16" s="394" t="s">
        <v>983</v>
      </c>
      <c r="B16" s="388"/>
      <c r="C16" s="389" t="s">
        <v>817</v>
      </c>
      <c r="D16" s="389"/>
      <c r="E16" s="389"/>
      <c r="F16" s="389"/>
      <c r="G16" s="389"/>
      <c r="H16" s="389"/>
      <c r="I16" s="389"/>
      <c r="J16" s="389"/>
      <c r="K16" s="389"/>
      <c r="L16" s="389"/>
      <c r="M16" s="389" t="s">
        <v>997</v>
      </c>
      <c r="N16" s="389"/>
      <c r="O16" s="389" t="s">
        <v>1017</v>
      </c>
      <c r="P16" s="389"/>
      <c r="Q16" s="389"/>
      <c r="R16" s="389"/>
      <c r="S16" s="389"/>
      <c r="T16" s="389"/>
      <c r="U16" s="389"/>
      <c r="V16" s="389"/>
      <c r="W16" s="389"/>
      <c r="X16" s="389"/>
      <c r="Y16" s="389" t="s">
        <v>41</v>
      </c>
      <c r="Z16" s="390"/>
    </row>
    <row r="17" spans="1:26" ht="28" customHeight="1" x14ac:dyDescent="0.25">
      <c r="A17" s="394" t="s">
        <v>986</v>
      </c>
      <c r="B17" s="388" t="s">
        <v>812</v>
      </c>
      <c r="C17" s="389" t="s">
        <v>818</v>
      </c>
      <c r="D17" s="389" t="s">
        <v>814</v>
      </c>
      <c r="E17" s="389" t="s">
        <v>821</v>
      </c>
      <c r="F17" s="389" t="s">
        <v>263</v>
      </c>
      <c r="G17" s="389" t="s">
        <v>264</v>
      </c>
      <c r="H17" s="389" t="s">
        <v>960</v>
      </c>
      <c r="I17" s="389" t="s">
        <v>960</v>
      </c>
      <c r="J17" s="389" t="s">
        <v>697</v>
      </c>
      <c r="K17" s="389" t="s">
        <v>697</v>
      </c>
      <c r="L17" s="389"/>
      <c r="M17" s="389" t="s">
        <v>312</v>
      </c>
      <c r="N17" s="389"/>
      <c r="O17" s="389" t="s">
        <v>312</v>
      </c>
      <c r="P17" s="389"/>
      <c r="Q17" s="389" t="s">
        <v>997</v>
      </c>
      <c r="R17" s="389" t="s">
        <v>997</v>
      </c>
      <c r="S17" s="389" t="s">
        <v>997</v>
      </c>
      <c r="T17" s="389" t="s">
        <v>960</v>
      </c>
      <c r="U17" s="389" t="s">
        <v>697</v>
      </c>
      <c r="V17" s="389" t="s">
        <v>697</v>
      </c>
      <c r="W17" s="389" t="s">
        <v>960</v>
      </c>
      <c r="X17" s="389" t="s">
        <v>43</v>
      </c>
      <c r="Y17" s="389" t="s">
        <v>54</v>
      </c>
      <c r="Z17" s="390" t="s">
        <v>53</v>
      </c>
    </row>
    <row r="18" spans="1:26" ht="28" customHeight="1" x14ac:dyDescent="0.25">
      <c r="A18" s="394" t="s">
        <v>999</v>
      </c>
      <c r="B18" s="388"/>
      <c r="C18" s="389"/>
      <c r="D18" s="389" t="s">
        <v>813</v>
      </c>
      <c r="E18" s="389"/>
      <c r="F18" s="389"/>
      <c r="G18" s="389"/>
      <c r="H18" s="389"/>
      <c r="I18" s="389"/>
      <c r="J18" s="389"/>
      <c r="K18" s="389" t="s">
        <v>697</v>
      </c>
      <c r="L18" s="389"/>
      <c r="M18" s="389" t="s">
        <v>697</v>
      </c>
      <c r="N18" s="389"/>
      <c r="O18" s="389" t="s">
        <v>312</v>
      </c>
      <c r="P18" s="389"/>
      <c r="Q18" s="389" t="s">
        <v>997</v>
      </c>
      <c r="R18" s="389"/>
      <c r="S18" s="389"/>
      <c r="T18" s="389"/>
      <c r="U18" s="389"/>
      <c r="V18" s="389"/>
      <c r="W18" s="389"/>
      <c r="X18" s="389" t="s">
        <v>35</v>
      </c>
      <c r="Y18" s="389"/>
      <c r="Z18" s="390"/>
    </row>
    <row r="19" spans="1:26" ht="28" customHeight="1" x14ac:dyDescent="0.25">
      <c r="A19" s="394" t="s">
        <v>998</v>
      </c>
      <c r="B19" s="388" t="s">
        <v>811</v>
      </c>
      <c r="C19" s="389" t="s">
        <v>810</v>
      </c>
      <c r="D19" s="389" t="s">
        <v>815</v>
      </c>
      <c r="E19" s="389" t="s">
        <v>960</v>
      </c>
      <c r="F19" s="389" t="s">
        <v>279</v>
      </c>
      <c r="G19" s="389" t="s">
        <v>280</v>
      </c>
      <c r="H19" s="389" t="s">
        <v>960</v>
      </c>
      <c r="I19" s="389" t="s">
        <v>1000</v>
      </c>
      <c r="J19" s="389"/>
      <c r="K19" s="389" t="s">
        <v>697</v>
      </c>
      <c r="L19" s="389"/>
      <c r="M19" s="389" t="s">
        <v>697</v>
      </c>
      <c r="N19" s="389"/>
      <c r="O19" s="389" t="s">
        <v>312</v>
      </c>
      <c r="P19" s="389"/>
      <c r="Q19" s="389" t="s">
        <v>1018</v>
      </c>
      <c r="R19" s="389"/>
      <c r="S19" s="389" t="s">
        <v>1018</v>
      </c>
      <c r="T19" s="389" t="s">
        <v>960</v>
      </c>
      <c r="U19" s="389" t="s">
        <v>697</v>
      </c>
      <c r="V19" s="389" t="s">
        <v>26</v>
      </c>
      <c r="W19" s="389" t="s">
        <v>960</v>
      </c>
      <c r="X19" s="389" t="s">
        <v>63</v>
      </c>
      <c r="Y19" s="389" t="s">
        <v>10</v>
      </c>
      <c r="Z19" s="390" t="s">
        <v>52</v>
      </c>
    </row>
    <row r="20" spans="1:26" ht="28" customHeight="1" x14ac:dyDescent="0.25">
      <c r="A20" s="394" t="s">
        <v>1019</v>
      </c>
      <c r="B20" s="388"/>
      <c r="C20" s="389" t="s">
        <v>809</v>
      </c>
      <c r="D20" s="389"/>
      <c r="E20" s="389"/>
      <c r="F20" s="389"/>
      <c r="G20" s="389"/>
      <c r="H20" s="389"/>
      <c r="I20" s="389" t="s">
        <v>960</v>
      </c>
      <c r="J20" s="389"/>
      <c r="K20" s="389" t="s">
        <v>960</v>
      </c>
      <c r="L20" s="389"/>
      <c r="M20" s="389" t="s">
        <v>960</v>
      </c>
      <c r="N20" s="389"/>
      <c r="O20" s="389" t="s">
        <v>960</v>
      </c>
      <c r="P20" s="389"/>
      <c r="Q20" s="389" t="s">
        <v>960</v>
      </c>
      <c r="R20" s="389"/>
      <c r="S20" s="389" t="s">
        <v>960</v>
      </c>
      <c r="T20" s="389"/>
      <c r="U20" s="389"/>
      <c r="V20" s="389"/>
      <c r="W20" s="389"/>
      <c r="X20" s="389"/>
      <c r="Y20" s="389" t="s">
        <v>62</v>
      </c>
      <c r="Z20" s="390"/>
    </row>
    <row r="21" spans="1:26" ht="28" customHeight="1" x14ac:dyDescent="0.25">
      <c r="A21" s="394" t="s">
        <v>1020</v>
      </c>
      <c r="B21" s="388" t="s">
        <v>261</v>
      </c>
      <c r="C21" s="389" t="s">
        <v>816</v>
      </c>
      <c r="D21" s="389" t="s">
        <v>277</v>
      </c>
      <c r="E21" s="389" t="s">
        <v>960</v>
      </c>
      <c r="F21" s="389" t="s">
        <v>298</v>
      </c>
      <c r="G21" s="389" t="s">
        <v>297</v>
      </c>
      <c r="H21" s="389"/>
      <c r="I21" s="389" t="s">
        <v>697</v>
      </c>
      <c r="J21" s="389"/>
      <c r="K21" s="389" t="s">
        <v>266</v>
      </c>
      <c r="L21" s="389"/>
      <c r="M21" s="389" t="s">
        <v>269</v>
      </c>
      <c r="N21" s="389"/>
      <c r="O21" s="389" t="s">
        <v>827</v>
      </c>
      <c r="P21" s="389"/>
      <c r="Q21" s="389" t="s">
        <v>312</v>
      </c>
      <c r="R21" s="389"/>
      <c r="S21" s="389" t="s">
        <v>629</v>
      </c>
      <c r="T21" s="389"/>
      <c r="U21" s="389" t="s">
        <v>74</v>
      </c>
      <c r="V21" s="389" t="s">
        <v>72</v>
      </c>
      <c r="W21" s="389" t="s">
        <v>960</v>
      </c>
      <c r="X21" s="389" t="s">
        <v>11</v>
      </c>
      <c r="Y21" s="389" t="s">
        <v>138</v>
      </c>
      <c r="Z21" s="390" t="s">
        <v>42</v>
      </c>
    </row>
    <row r="22" spans="1:26" ht="28" customHeight="1" x14ac:dyDescent="0.25">
      <c r="A22" s="394" t="s">
        <v>1021</v>
      </c>
      <c r="B22" s="388"/>
      <c r="C22" s="389"/>
      <c r="D22" s="389" t="s">
        <v>278</v>
      </c>
      <c r="E22" s="389"/>
      <c r="F22" s="389"/>
      <c r="G22" s="389" t="s">
        <v>937</v>
      </c>
      <c r="H22" s="389"/>
      <c r="I22" s="389" t="s">
        <v>260</v>
      </c>
      <c r="J22" s="389"/>
      <c r="K22" s="389" t="s">
        <v>262</v>
      </c>
      <c r="L22" s="389"/>
      <c r="M22" s="389" t="s">
        <v>276</v>
      </c>
      <c r="N22" s="389"/>
      <c r="O22" s="389" t="s">
        <v>828</v>
      </c>
      <c r="P22" s="389"/>
      <c r="Q22" s="389" t="s">
        <v>312</v>
      </c>
      <c r="R22" s="389"/>
      <c r="S22" s="389" t="s">
        <v>628</v>
      </c>
      <c r="T22" s="389"/>
      <c r="U22" s="389" t="s">
        <v>136</v>
      </c>
      <c r="V22" s="389"/>
      <c r="W22" s="389"/>
      <c r="X22" s="389" t="s">
        <v>109</v>
      </c>
      <c r="Y22" s="389"/>
      <c r="Z22" s="390"/>
    </row>
    <row r="23" spans="1:26" ht="28" customHeight="1" x14ac:dyDescent="0.25">
      <c r="A23" s="394" t="s">
        <v>1022</v>
      </c>
      <c r="B23" s="388" t="s">
        <v>284</v>
      </c>
      <c r="C23" s="389" t="s">
        <v>285</v>
      </c>
      <c r="D23" s="389" t="s">
        <v>292</v>
      </c>
      <c r="E23" s="389" t="s">
        <v>960</v>
      </c>
      <c r="F23" s="389"/>
      <c r="G23" s="389" t="s">
        <v>1000</v>
      </c>
      <c r="H23" s="389"/>
      <c r="I23" s="389" t="s">
        <v>960</v>
      </c>
      <c r="J23" s="389"/>
      <c r="K23" s="389" t="s">
        <v>254</v>
      </c>
      <c r="L23" s="389"/>
      <c r="M23" s="389" t="s">
        <v>960</v>
      </c>
      <c r="N23" s="389"/>
      <c r="O23" s="389" t="s">
        <v>960</v>
      </c>
      <c r="P23" s="389"/>
      <c r="Q23" s="389" t="s">
        <v>960</v>
      </c>
      <c r="R23" s="389"/>
      <c r="S23" s="389" t="s">
        <v>960</v>
      </c>
      <c r="T23" s="389"/>
      <c r="U23" s="389" t="s">
        <v>960</v>
      </c>
      <c r="V23" s="389"/>
      <c r="W23" s="389" t="s">
        <v>960</v>
      </c>
      <c r="X23" s="389" t="s">
        <v>67</v>
      </c>
      <c r="Y23" s="389" t="s">
        <v>40</v>
      </c>
      <c r="Z23" s="390" t="s">
        <v>4</v>
      </c>
    </row>
    <row r="24" spans="1:26" ht="28" customHeight="1" x14ac:dyDescent="0.25">
      <c r="A24" s="394" t="s">
        <v>1023</v>
      </c>
      <c r="B24" s="388"/>
      <c r="C24" s="389"/>
      <c r="D24" s="389" t="s">
        <v>291</v>
      </c>
      <c r="E24" s="389" t="s">
        <v>935</v>
      </c>
      <c r="F24" s="389" t="s">
        <v>936</v>
      </c>
      <c r="G24" s="389" t="s">
        <v>953</v>
      </c>
      <c r="H24" s="389"/>
      <c r="I24" s="389" t="s">
        <v>265</v>
      </c>
      <c r="J24" s="389" t="s">
        <v>272</v>
      </c>
      <c r="K24" s="389" t="s">
        <v>255</v>
      </c>
      <c r="L24" s="389"/>
      <c r="M24" s="389" t="s">
        <v>274</v>
      </c>
      <c r="N24" s="389" t="s">
        <v>271</v>
      </c>
      <c r="O24" s="389" t="s">
        <v>270</v>
      </c>
      <c r="P24" s="389"/>
      <c r="Q24" s="389" t="s">
        <v>627</v>
      </c>
      <c r="R24" s="389" t="s">
        <v>960</v>
      </c>
      <c r="S24" s="389" t="s">
        <v>1018</v>
      </c>
      <c r="T24" s="389"/>
      <c r="U24" s="389" t="s">
        <v>33</v>
      </c>
      <c r="V24" s="389" t="s">
        <v>68</v>
      </c>
      <c r="W24" s="389" t="s">
        <v>141</v>
      </c>
      <c r="X24" s="389" t="s">
        <v>111</v>
      </c>
      <c r="Y24" s="389"/>
      <c r="Z24" s="390"/>
    </row>
    <row r="25" spans="1:26" ht="28" customHeight="1" x14ac:dyDescent="0.25">
      <c r="A25" s="394" t="s">
        <v>1024</v>
      </c>
      <c r="B25" s="388" t="s">
        <v>290</v>
      </c>
      <c r="C25" s="389" t="s">
        <v>293</v>
      </c>
      <c r="D25" s="389" t="s">
        <v>294</v>
      </c>
      <c r="E25" s="389" t="s">
        <v>296</v>
      </c>
      <c r="F25" s="389"/>
      <c r="G25" s="389" t="s">
        <v>301</v>
      </c>
      <c r="H25" s="389" t="s">
        <v>258</v>
      </c>
      <c r="I25" s="389" t="s">
        <v>259</v>
      </c>
      <c r="J25" s="389"/>
      <c r="K25" s="389" t="s">
        <v>256</v>
      </c>
      <c r="L25" s="389" t="s">
        <v>257</v>
      </c>
      <c r="M25" s="389" t="s">
        <v>275</v>
      </c>
      <c r="N25" s="389"/>
      <c r="O25" s="389" t="s">
        <v>626</v>
      </c>
      <c r="P25" s="389" t="s">
        <v>693</v>
      </c>
      <c r="Q25" s="389" t="s">
        <v>627</v>
      </c>
      <c r="R25" s="389"/>
      <c r="S25" s="389" t="s">
        <v>961</v>
      </c>
      <c r="T25" s="389" t="s">
        <v>16</v>
      </c>
      <c r="U25" s="389" t="s">
        <v>24</v>
      </c>
      <c r="V25" s="389"/>
      <c r="W25" s="389" t="s">
        <v>60</v>
      </c>
      <c r="X25" s="389" t="s">
        <v>64</v>
      </c>
      <c r="Y25" s="389" t="s">
        <v>95</v>
      </c>
      <c r="Z25" s="390" t="s">
        <v>2</v>
      </c>
    </row>
    <row r="26" spans="1:26" ht="28" customHeight="1" thickBot="1" x14ac:dyDescent="0.3">
      <c r="A26" s="394" t="s">
        <v>1025</v>
      </c>
      <c r="B26" s="391" t="s">
        <v>960</v>
      </c>
      <c r="C26" s="392" t="s">
        <v>289</v>
      </c>
      <c r="D26" s="392"/>
      <c r="E26" s="392" t="s">
        <v>295</v>
      </c>
      <c r="F26" s="392"/>
      <c r="G26" s="392" t="s">
        <v>302</v>
      </c>
      <c r="H26" s="392"/>
      <c r="I26" s="392" t="s">
        <v>267</v>
      </c>
      <c r="J26" s="392"/>
      <c r="K26" s="392" t="s">
        <v>273</v>
      </c>
      <c r="L26" s="392"/>
      <c r="M26" s="392" t="s">
        <v>268</v>
      </c>
      <c r="N26" s="392"/>
      <c r="O26" s="392" t="s">
        <v>626</v>
      </c>
      <c r="P26" s="392"/>
      <c r="Q26" s="392" t="s">
        <v>693</v>
      </c>
      <c r="R26" s="392"/>
      <c r="S26" s="392" t="s">
        <v>962</v>
      </c>
      <c r="T26" s="392"/>
      <c r="U26" s="392" t="s">
        <v>807</v>
      </c>
      <c r="V26" s="392"/>
      <c r="W26" s="392" t="s">
        <v>61</v>
      </c>
      <c r="X26" s="392"/>
      <c r="Y26" s="392" t="s">
        <v>66</v>
      </c>
      <c r="Z26" s="393" t="s">
        <v>960</v>
      </c>
    </row>
    <row r="28" spans="1:26" x14ac:dyDescent="0.25">
      <c r="B28" s="395"/>
    </row>
  </sheetData>
  <phoneticPr fontId="55" type="noConversion"/>
  <conditionalFormatting sqref="B2:Z26">
    <cfRule type="expression" dxfId="19" priority="1" stopIfTrue="1">
      <formula>IFERROR(SEARCH("VSS",B2),FALSE)</formula>
    </cfRule>
    <cfRule type="expression" dxfId="18" priority="2">
      <formula>IFERROR(SEARCH("XTAL",B2),FALSE)</formula>
    </cfRule>
    <cfRule type="expression" dxfId="17" priority="3">
      <formula>IFERROR(SEARCH("MIPI",B2),FALSE)</formula>
    </cfRule>
    <cfRule type="expression" dxfId="16" priority="4">
      <formula>IFERROR(SEARCH("USB0",B2),FALSE)</formula>
    </cfRule>
    <cfRule type="expression" dxfId="15" priority="5">
      <formula>IFERROR(SEARCH("VDD",B2),FALSE)</formula>
    </cfRule>
    <cfRule type="expression" dxfId="14" priority="6">
      <formula>IFERROR(SEARCH("DCDC",B2),FALSE)</formula>
    </cfRule>
    <cfRule type="expression" dxfId="13" priority="7">
      <formula>IFERROR(SEARCH("VREF",B2),FALSE)</formula>
    </cfRule>
    <cfRule type="expression" dxfId="12" priority="8">
      <formula>IFERROR(SEARCH("PMIC",B2),FALSE)</formula>
    </cfRule>
    <cfRule type="expression" dxfId="11" priority="9">
      <formula>IFERROR(SEARCH("RESETN",B2),FALSE)</formula>
    </cfRule>
    <cfRule type="expression" dxfId="10" priority="10">
      <formula>IFERROR(SEARCH("PIO0",B2),FALSE)</formula>
    </cfRule>
    <cfRule type="expression" dxfId="9" priority="11">
      <formula>IFERROR(SEARCH("PIO1_",B2),FALSE)</formula>
    </cfRule>
    <cfRule type="expression" dxfId="8" priority="12">
      <formula>IFERROR(SEARCH("PIO2",B2),FALSE)</formula>
    </cfRule>
    <cfRule type="expression" dxfId="7" priority="13">
      <formula>IFERROR(SEARCH("PIO3",B2),FALSE)</formula>
    </cfRule>
    <cfRule type="expression" dxfId="6" priority="14">
      <formula>IFERROR(SEARCH("PIO4",B2),FALSE)</formula>
    </cfRule>
    <cfRule type="expression" dxfId="5" priority="15">
      <formula>IFERROR(SEARCH("PIO5",B2),FALSE)</formula>
    </cfRule>
    <cfRule type="expression" dxfId="4" priority="16">
      <formula>IFERROR(SEARCH("PIO6",B2),FALSE)</formula>
    </cfRule>
    <cfRule type="expression" dxfId="3" priority="17">
      <formula>IFERROR(SEARCH("PIO7",B2),FALSE)</formula>
    </cfRule>
    <cfRule type="expression" dxfId="2" priority="18">
      <formula>IFERROR(SEARCH("PIO8",B2),FALSE)</formula>
    </cfRule>
    <cfRule type="expression" dxfId="1" priority="19">
      <formula>IFERROR(SEARCH("PIO9",B2),FALSE)</formula>
    </cfRule>
    <cfRule type="expression" dxfId="0" priority="20">
      <formula>IFERROR(SEARCH("PIO10",B2),FALSE)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3175812bfbd472883b52b9233b4580b xmlns="ef83543a-63d2-408a-9f10-f2275945a2ff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COMPANY INTERNAL</TermName>
          <TermId xmlns="http://schemas.microsoft.com/office/infopath/2007/PartnerControls">fba6ddd2-c0d6-406a-843f-19fb8f95d116</TermId>
        </TermInfo>
      </Terms>
    </e3175812bfbd472883b52b9233b4580b>
    <a3c9644943934c60b9084e198c1b9c13 xmlns="ef83543a-63d2-408a-9f10-f2275945a2ff">
      <Terms xmlns="http://schemas.microsoft.com/office/infopath/2007/PartnerControls"/>
    </a3c9644943934c60b9084e198c1b9c13>
    <h3b4ebf34afd43c09cb17427cbdddf25 xmlns="ef83543a-63d2-408a-9f10-f2275945a2ff">
      <Terms xmlns="http://schemas.microsoft.com/office/infopath/2007/PartnerControls"/>
    </h3b4ebf34afd43c09cb17427cbdddf25>
    <iced8cea4e784e5b8a13f88886074984 xmlns="ef83543a-63d2-408a-9f10-f2275945a2ff">
      <Terms xmlns="http://schemas.microsoft.com/office/infopath/2007/PartnerControls"/>
    </iced8cea4e784e5b8a13f88886074984>
    <Content_x0020_Date xmlns="ef83543a-63d2-408a-9f10-f2275945a2ff" xsi:nil="true"/>
    <TaxCatchAll xmlns="c4672b8b-43e2-4139-8cd1-27ad03f081e7">
      <Value>11</Value>
      <Value>1</Value>
    </TaxCatchAll>
    <Product xmlns="ef83543a-63d2-408a-9f10-f2275945a2ff">i.MXRT700</Product>
    <TaxKeywordTaxHTField xmlns="d79c7bf1-1763-4f32-926f-7892bffab64d">
      <Terms xmlns="http://schemas.microsoft.com/office/infopath/2007/PartnerControls"/>
    </TaxKeywordTaxHTField>
    <NPI_x0020_Record xmlns="ef83543a-63d2-408a-9f10-f2275945a2ff">false</NPI_x0020_Record>
    <lcf76f155ced4ddcb4097134ff3c332f xmlns="1ac47be1-5d05-4718-adfe-9e29acb872cc">
      <Terms xmlns="http://schemas.microsoft.com/office/infopath/2007/PartnerControls"/>
    </lcf76f155ced4ddcb4097134ff3c332f>
    <_Flow_SignoffStatus xmlns="1ac47be1-5d05-4718-adfe-9e29acb872cc" xsi:nil="true"/>
    <nb207f868db644ff82e8ae5f0d09ba79 xmlns="ef83543a-63d2-408a-9f10-f2275945a2ff">
      <Terms xmlns="http://schemas.microsoft.com/office/infopath/2007/PartnerControls">
        <TermInfo xmlns="http://schemas.microsoft.com/office/infopath/2007/PartnerControls">
          <TermName xmlns="http://schemas.microsoft.com/office/infopath/2007/PartnerControls">Systems</TermName>
          <TermId xmlns="http://schemas.microsoft.com/office/infopath/2007/PartnerControls">4582c4fc-1ebc-4b3c-836f-f9ed615808d9</TermId>
        </TermInfo>
      </Terms>
    </nb207f868db644ff82e8ae5f0d09ba79>
    <nxp_description xmlns="ef83543a-63d2-408a-9f10-f2275945a2ff" xsi:nil="true"/>
    <Delete_x0020_Date xmlns="ef83543a-63d2-408a-9f10-f2275945a2ff">2099-01-01T00:00:00+00:00</Delete_x0020_Date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5A0B516005D24AB37C39755BD1D77B" ma:contentTypeVersion="44" ma:contentTypeDescription="Create a new document." ma:contentTypeScope="" ma:versionID="051a009fafede9ac09ffa43e5cbb938f">
  <xsd:schema xmlns:xsd="http://www.w3.org/2001/XMLSchema" xmlns:xs="http://www.w3.org/2001/XMLSchema" xmlns:p="http://schemas.microsoft.com/office/2006/metadata/properties" xmlns:ns2="ef83543a-63d2-408a-9f10-f2275945a2ff" xmlns:ns3="c4672b8b-43e2-4139-8cd1-27ad03f081e7" xmlns:ns4="d79c7bf1-1763-4f32-926f-7892bffab64d" xmlns:ns5="1ac47be1-5d05-4718-adfe-9e29acb872cc" targetNamespace="http://schemas.microsoft.com/office/2006/metadata/properties" ma:root="true" ma:fieldsID="79f8489f283c1c2bf8ac493330e7a139" ns2:_="" ns3:_="" ns4:_="" ns5:_="">
    <xsd:import namespace="ef83543a-63d2-408a-9f10-f2275945a2ff"/>
    <xsd:import namespace="c4672b8b-43e2-4139-8cd1-27ad03f081e7"/>
    <xsd:import namespace="d79c7bf1-1763-4f32-926f-7892bffab64d"/>
    <xsd:import namespace="1ac47be1-5d05-4718-adfe-9e29acb872cc"/>
    <xsd:element name="properties">
      <xsd:complexType>
        <xsd:sequence>
          <xsd:element name="documentManagement">
            <xsd:complexType>
              <xsd:all>
                <xsd:element ref="ns2:nxp_description" minOccurs="0"/>
                <xsd:element ref="ns2:NPI_x0020_Record" minOccurs="0"/>
                <xsd:element ref="ns2:Delete_x0020_Date" minOccurs="0"/>
                <xsd:element ref="ns2:e3175812bfbd472883b52b9233b4580b" minOccurs="0"/>
                <xsd:element ref="ns3:TaxCatchAll" minOccurs="0"/>
                <xsd:element ref="ns2:h3b4ebf34afd43c09cb17427cbdddf25" minOccurs="0"/>
                <xsd:element ref="ns4:SharedWithUsers" minOccurs="0"/>
                <xsd:element ref="ns4:SharedWithDetails" minOccurs="0"/>
                <xsd:element ref="ns2:nb207f868db644ff82e8ae5f0d09ba79" minOccurs="0"/>
                <xsd:element ref="ns2:iced8cea4e784e5b8a13f88886074984" minOccurs="0"/>
                <xsd:element ref="ns2:a3c9644943934c60b9084e198c1b9c13" minOccurs="0"/>
                <xsd:element ref="ns4:TaxKeywordTaxHTField" minOccurs="0"/>
                <xsd:element ref="ns2:Content_x0020_Date" minOccurs="0"/>
                <xsd:element ref="ns2:Product"/>
                <xsd:element ref="ns5:MediaServiceMetadata" minOccurs="0"/>
                <xsd:element ref="ns5:MediaServiceFastMetadata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LengthInSeconds" minOccurs="0"/>
                <xsd:element ref="ns5:lcf76f155ced4ddcb4097134ff3c332f" minOccurs="0"/>
                <xsd:element ref="ns5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83543a-63d2-408a-9f10-f2275945a2ff" elementFormDefault="qualified">
    <xsd:import namespace="http://schemas.microsoft.com/office/2006/documentManagement/types"/>
    <xsd:import namespace="http://schemas.microsoft.com/office/infopath/2007/PartnerControls"/>
    <xsd:element name="nxp_description" ma:index="9" nillable="true" ma:displayName="NXP Description" ma:description="free text field describing the doc." ma:internalName="nxp_description">
      <xsd:simpleType>
        <xsd:restriction base="dms:Text">
          <xsd:maxLength value="255"/>
        </xsd:restriction>
      </xsd:simpleType>
    </xsd:element>
    <xsd:element name="NPI_x0020_Record" ma:index="12" nillable="true" ma:displayName="NPI Record" ma:default="0" ma:description="Set true for anything required by our internal processes.  &quot;Audit&quot; views will filter on &quot;yes&quot;" ma:internalName="NPI_x0020_Record">
      <xsd:simpleType>
        <xsd:restriction base="dms:Boolean"/>
      </xsd:simpleType>
    </xsd:element>
    <xsd:element name="Delete_x0020_Date" ma:index="15" nillable="true" ma:displayName="Delete Date" ma:default="2099-01-01T00:00:00Z" ma:description="( FSL SOP4-15) says that we hold docs for a period of time then delete them, to prevent endless liability for customer support for long EOL parts.  As a general rule, Engineering documents should be held for EOL+7 years.  The actual meaning here is that a tool can and will delete any file with an expired date (any date in the past).  So when a product is officially EOL add 7 years to that date for those files for the specific purpose of deleting them." ma:format="DateOnly" ma:internalName="Delete_x0020_Date">
      <xsd:simpleType>
        <xsd:restriction base="dms:DateTime"/>
      </xsd:simpleType>
    </xsd:element>
    <xsd:element name="e3175812bfbd472883b52b9233b4580b" ma:index="16" nillable="true" ma:taxonomy="true" ma:internalName="e3175812bfbd472883b52b9233b4580b" ma:taxonomyFieldName="iCAP" ma:displayName="iCAP" ma:default="1;#COMPANY INTERNAL|fba6ddd2-c0d6-406a-843f-19fb8f95d116" ma:fieldId="{e3175812-bfbd-4728-83b5-2b9233b4580b}" ma:sspId="7ae9cabe-f4d8-44ae-a6f0-8d11cb15c1ae" ma:termSetId="970493f6-76f1-4e13-a881-a1ba5fc91cd9" ma:anchorId="02e21758-4547-4981-bd78-06720c9cfdb9" ma:open="false" ma:isKeyword="false">
      <xsd:complexType>
        <xsd:sequence>
          <xsd:element ref="pc:Terms" minOccurs="0" maxOccurs="1"/>
        </xsd:sequence>
      </xsd:complexType>
    </xsd:element>
    <xsd:element name="h3b4ebf34afd43c09cb17427cbdddf25" ma:index="18" nillable="true" ma:taxonomy="true" ma:internalName="h3b4ebf34afd43c09cb17427cbdddf25" ma:taxonomyFieldName="Phase_x0020_Gate" ma:displayName="Phase Gate" ma:default="" ma:fieldId="{13b4ebf3-4afd-43c0-9cb1-7427cbdddf25}" ma:sspId="7ae9cabe-f4d8-44ae-a6f0-8d11cb15c1ae" ma:termSetId="d2ccdbce-830d-4eac-9d33-71add9b1cc0d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nb207f868db644ff82e8ae5f0d09ba79" ma:index="21" nillable="true" ma:taxonomy="true" ma:internalName="nb207f868db644ff82e8ae5f0d09ba79" ma:taxonomyFieldName="Team_x0020_Role" ma:displayName="Team Role" ma:default="" ma:fieldId="{7b207f86-8db6-44ff-82e8-ae5f0d09ba79}" ma:sspId="7ae9cabe-f4d8-44ae-a6f0-8d11cb15c1ae" ma:termSetId="34cee638-dded-44d4-94a5-21bf4912d8b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ced8cea4e784e5b8a13f88886074984" ma:index="22" nillable="true" ma:taxonomy="true" ma:internalName="iced8cea4e784e5b8a13f88886074984" ma:taxonomyFieldName="Category" ma:displayName="Category" ma:default="" ma:fieldId="{2ced8cea-4e78-4e5b-8a13-f88886074984}" ma:sspId="7ae9cabe-f4d8-44ae-a6f0-8d11cb15c1ae" ma:termSetId="cc8520be-380f-467c-b1c3-837e0ecb608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3c9644943934c60b9084e198c1b9c13" ma:index="23" nillable="true" ma:taxonomy="true" ma:internalName="a3c9644943934c60b9084e198c1b9c13" ma:taxonomyFieldName="Doc_x0020_Type" ma:displayName="Doc Type" ma:default="" ma:fieldId="{a3c96449-4393-4c60-b908-4e198c1b9c13}" ma:sspId="7ae9cabe-f4d8-44ae-a6f0-8d11cb15c1ae" ma:termSetId="3a8f40e7-07a0-45d3-b0eb-34d39b76fe2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Content_x0020_Date" ma:index="26" nillable="true" ma:displayName="Content Date" ma:description="Date associated with the content.  Typically publish or presentation dates" ma:format="DateOnly" ma:internalName="Content_x0020_Date">
      <xsd:simpleType>
        <xsd:restriction base="dms:DateTime"/>
      </xsd:simpleType>
    </xsd:element>
    <xsd:element name="Product" ma:index="27" ma:displayName="Product" ma:default="i.MXRT700" ma:description="Leave default, set to project name for this library" ma:format="Dropdown" ma:internalName="Product">
      <xsd:simpleType>
        <xsd:restriction base="dms:Choice">
          <xsd:enumeration value="i.MXRT700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72b8b-43e2-4139-8cd1-27ad03f081e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description="" ma:hidden="true" ma:list="{97c0a75c-1299-46ef-ab35-07d498ace433}" ma:internalName="TaxCatchAll" ma:showField="CatchAllData" ma:web="d79c7bf1-1763-4f32-926f-7892bffab6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9c7bf1-1763-4f32-926f-7892bffab64d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description="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KeywordTaxHTField" ma:index="25" nillable="true" ma:taxonomy="true" ma:internalName="TaxKeywordTaxHTField" ma:taxonomyFieldName="TaxKeyword" ma:displayName="Keywords" ma:readOnly="false" ma:fieldId="{23f27201-bee3-471e-b2e7-b64fd8b7ca38}" ma:taxonomyMulti="true" ma:sspId="7ae9cabe-f4d8-44ae-a6f0-8d11cb15c1ae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c47be1-5d05-4718-adfe-9e29acb872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3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38" nillable="true" ma:taxonomy="true" ma:internalName="lcf76f155ced4ddcb4097134ff3c332f" ma:taxonomyFieldName="MediaServiceImageTags" ma:displayName="Image Tags" ma:readOnly="false" ma:fieldId="{5cf76f15-5ced-4ddc-b409-7134ff3c332f}" ma:taxonomyMulti="true" ma:sspId="7ae9cabe-f4d8-44ae-a6f0-8d11cb15c1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39" nillable="true" ma:displayName="Sign-off status" ma:internalName="Sign_x002d_off_x0020_status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478777-8290-4BD9-9EAE-7C8337D34A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688D67-AB90-4F2A-B0FA-644AE50BAD5E}">
  <ds:schemaRefs>
    <ds:schemaRef ds:uri="http://schemas.openxmlformats.org/package/2006/metadata/core-properties"/>
    <ds:schemaRef ds:uri="http://schemas.microsoft.com/office/2006/metadata/properties"/>
    <ds:schemaRef ds:uri="ae2f7601-ebcb-4b9d-8956-97d18d396247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schemas.microsoft.com/office/infopath/2007/PartnerControls"/>
    <ds:schemaRef ds:uri="92c0706d-2f6f-46a6-b408-af02c5515a23"/>
    <ds:schemaRef ds:uri="http://purl.org/dc/elements/1.1/"/>
    <ds:schemaRef ds:uri="ef83543a-63d2-408a-9f10-f2275945a2ff"/>
    <ds:schemaRef ds:uri="c4672b8b-43e2-4139-8cd1-27ad03f081e7"/>
    <ds:schemaRef ds:uri="d79c7bf1-1763-4f32-926f-7892bffab64d"/>
    <ds:schemaRef ds:uri="1ac47be1-5d05-4718-adfe-9e29acb872cc"/>
  </ds:schemaRefs>
</ds:datastoreItem>
</file>

<file path=customXml/itemProps3.xml><?xml version="1.0" encoding="utf-8"?>
<ds:datastoreItem xmlns:ds="http://schemas.openxmlformats.org/officeDocument/2006/customXml" ds:itemID="{732E02F3-B591-4B6B-81D8-131C7EDE6A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83543a-63d2-408a-9f10-f2275945a2ff"/>
    <ds:schemaRef ds:uri="c4672b8b-43e2-4139-8cd1-27ad03f081e7"/>
    <ds:schemaRef ds:uri="d79c7bf1-1763-4f32-926f-7892bffab64d"/>
    <ds:schemaRef ds:uri="1ac47be1-5d05-4718-adfe-9e29acb872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RT700 PinMux v0.95</vt:lpstr>
      <vt:lpstr>RT700 PinMux v0.94</vt:lpstr>
      <vt:lpstr>v0.94 vs v0.95</vt:lpstr>
      <vt:lpstr>256WLCSP</vt:lpstr>
      <vt:lpstr>256WLCSP_ALT</vt:lpstr>
      <vt:lpstr>324FOWLP</vt:lpstr>
      <vt:lpstr>361MAPBGA</vt:lpstr>
      <vt:lpstr>'RT700 PinMux v0.94'!PINMUX</vt:lpstr>
      <vt:lpstr>'RT700 PinMux v0.95'!PINMUX</vt:lpstr>
      <vt:lpstr>'v0.94 vs v0.95'!PINMUX</vt:lpstr>
      <vt:lpstr>'RT700 PinMux v0.94'!Print_Area</vt:lpstr>
      <vt:lpstr>'RT700 PinMux v0.95'!Print_Area</vt:lpstr>
      <vt:lpstr>'v0.94 vs v0.95'!Print_Area</vt:lpstr>
      <vt:lpstr>'RT700 PinMux v0.94'!Print_Titles</vt:lpstr>
      <vt:lpstr>'RT700 PinMux v0.95'!Print_Titles</vt:lpstr>
      <vt:lpstr>'v0.94 vs v0.95'!Print_Titles</vt:lpstr>
    </vt:vector>
  </TitlesOfParts>
  <Manager/>
  <Company>PSNA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ggoodhue</dc:creator>
  <cp:keywords/>
  <dc:description/>
  <cp:lastModifiedBy>Sean Wang</cp:lastModifiedBy>
  <cp:revision/>
  <cp:lastPrinted>2022-09-12T19:39:40Z</cp:lastPrinted>
  <dcterms:created xsi:type="dcterms:W3CDTF">1999-02-19T23:59:01Z</dcterms:created>
  <dcterms:modified xsi:type="dcterms:W3CDTF">2026-01-13T13:56:49Z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0x010100515A0B516005D24AB37C39755BD1D77B</vt:lpwstr>
  </property>
  <property fmtid="{D5CDD505-2E9C-101B-9397-08002B2CF9AE}" pid="3" name="_dlc_DocIdItemGuid">
    <vt:lpwstr>438e8438-b20d-431f-8550-b6b7abfed5c2</vt:lpwstr>
  </property>
  <property fmtid="{D5CDD505-2E9C-101B-9397-08002B2CF9AE}" pid="4" name="AuthorIds_UIVersion_34816">
    <vt:lpwstr>11833</vt:lpwstr>
  </property>
  <property fmtid="{D5CDD505-2E9C-101B-9397-08002B2CF9AE}" pid="5" name="TaxKeyword">
    <vt:lpwstr/>
  </property>
  <property fmtid="{D5CDD505-2E9C-101B-9397-08002B2CF9AE}" pid="6" name="MediaServiceImageTags">
    <vt:lpwstr/>
  </property>
  <property fmtid="{D5CDD505-2E9C-101B-9397-08002B2CF9AE}" pid="7" name="Phase Gate">
    <vt:lpwstr/>
  </property>
  <property fmtid="{D5CDD505-2E9C-101B-9397-08002B2CF9AE}" pid="8" name="iCAP">
    <vt:lpwstr>1;#COMPANY INTERNAL|fba6ddd2-c0d6-406a-843f-19fb8f95d116</vt:lpwstr>
  </property>
  <property fmtid="{D5CDD505-2E9C-101B-9397-08002B2CF9AE}" pid="9" name="Team Role">
    <vt:lpwstr>11;#Systems|4582c4fc-1ebc-4b3c-836f-f9ed615808d9</vt:lpwstr>
  </property>
  <property fmtid="{D5CDD505-2E9C-101B-9397-08002B2CF9AE}" pid="10" name="Doc Type">
    <vt:lpwstr/>
  </property>
  <property fmtid="{D5CDD505-2E9C-101B-9397-08002B2CF9AE}" pid="11" name="Category">
    <vt:lpwstr/>
  </property>
</Properties>
</file>